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grawvd\MY_DIR\COURSES\E6200\E6200_Spr15\"/>
    </mc:Choice>
  </mc:AlternateContent>
  <bookViews>
    <workbookView xWindow="0" yWindow="0" windowWidth="7470" windowHeight="2970" tabRatio="13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52511" iterateDelta="1E-4"/>
</workbook>
</file>

<file path=xl/calcChain.xml><?xml version="1.0" encoding="utf-8"?>
<calcChain xmlns="http://schemas.openxmlformats.org/spreadsheetml/2006/main">
  <c r="K19" i="1" l="1"/>
  <c r="J29" i="1"/>
  <c r="J28" i="1"/>
  <c r="J27" i="1"/>
  <c r="J26" i="1"/>
  <c r="R24" i="1" l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R3" i="1"/>
  <c r="K24" i="1"/>
  <c r="K23" i="1"/>
  <c r="K22" i="1"/>
  <c r="K21" i="1"/>
  <c r="K20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6" i="1"/>
  <c r="H7" i="1"/>
  <c r="H5" i="1"/>
  <c r="H4" i="1"/>
  <c r="H3" i="1"/>
  <c r="T19" i="1" l="1"/>
  <c r="U19" i="1" s="1"/>
  <c r="T15" i="1"/>
  <c r="U15" i="1" s="1"/>
  <c r="T16" i="1"/>
  <c r="U16" i="1" s="1"/>
  <c r="T24" i="1"/>
  <c r="U24" i="1" s="1"/>
  <c r="T12" i="1"/>
  <c r="U12" i="1" s="1"/>
  <c r="T8" i="1"/>
  <c r="U8" i="1" s="1"/>
  <c r="T18" i="1"/>
  <c r="U18" i="1" s="1"/>
  <c r="T11" i="1"/>
  <c r="U11" i="1" s="1"/>
  <c r="T9" i="1"/>
  <c r="U9" i="1" s="1"/>
  <c r="T4" i="1"/>
  <c r="U4" i="1" s="1"/>
  <c r="T23" i="1"/>
  <c r="U23" i="1" s="1"/>
  <c r="T3" i="1"/>
  <c r="U3" i="1" s="1"/>
  <c r="T22" i="1"/>
  <c r="U22" i="1" s="1"/>
  <c r="T17" i="1"/>
  <c r="U17" i="1" s="1"/>
  <c r="T21" i="1"/>
  <c r="U21" i="1" s="1"/>
  <c r="T5" i="1"/>
  <c r="U5" i="1" s="1"/>
  <c r="T20" i="1"/>
  <c r="U20" i="1" s="1"/>
  <c r="T7" i="1"/>
  <c r="U7" i="1" s="1"/>
  <c r="T13" i="1"/>
  <c r="U13" i="1" s="1"/>
  <c r="T6" i="1"/>
  <c r="U6" i="1" s="1"/>
  <c r="T14" i="1"/>
  <c r="U14" i="1" s="1"/>
  <c r="T10" i="1"/>
  <c r="U10" i="1" s="1"/>
  <c r="T26" i="1" l="1"/>
  <c r="T29" i="1"/>
  <c r="T28" i="1"/>
  <c r="T27" i="1"/>
  <c r="S29" i="1"/>
  <c r="S28" i="1"/>
  <c r="S27" i="1"/>
  <c r="S26" i="1"/>
  <c r="Q29" i="1" l="1"/>
  <c r="Q28" i="1"/>
  <c r="Q27" i="1"/>
  <c r="P27" i="1"/>
  <c r="Q26" i="1"/>
  <c r="P26" i="1"/>
  <c r="C26" i="1" l="1"/>
  <c r="D26" i="1"/>
  <c r="E26" i="1"/>
  <c r="F26" i="1"/>
  <c r="G26" i="1"/>
  <c r="I26" i="1"/>
  <c r="L26" i="1"/>
  <c r="M26" i="1"/>
  <c r="N26" i="1"/>
  <c r="O26" i="1"/>
  <c r="C27" i="1"/>
  <c r="D27" i="1"/>
  <c r="E27" i="1"/>
  <c r="F27" i="1"/>
  <c r="G27" i="1"/>
  <c r="I27" i="1"/>
  <c r="L27" i="1"/>
  <c r="M27" i="1"/>
  <c r="N27" i="1"/>
  <c r="O27" i="1"/>
  <c r="C28" i="1"/>
  <c r="D28" i="1"/>
  <c r="E28" i="1"/>
  <c r="F28" i="1"/>
  <c r="G28" i="1"/>
  <c r="I28" i="1"/>
  <c r="L28" i="1"/>
  <c r="M28" i="1"/>
  <c r="N28" i="1"/>
  <c r="O28" i="1"/>
  <c r="P28" i="1"/>
  <c r="C29" i="1"/>
  <c r="D29" i="1"/>
  <c r="E29" i="1"/>
  <c r="F29" i="1"/>
  <c r="G29" i="1"/>
  <c r="I29" i="1"/>
  <c r="L29" i="1"/>
  <c r="M29" i="1"/>
  <c r="N29" i="1"/>
  <c r="O29" i="1"/>
  <c r="P29" i="1"/>
  <c r="R28" i="1" l="1"/>
  <c r="R26" i="1"/>
  <c r="R29" i="1"/>
  <c r="R27" i="1"/>
  <c r="H27" i="1"/>
  <c r="K29" i="1"/>
  <c r="H29" i="1"/>
  <c r="K27" i="1"/>
  <c r="K26" i="1"/>
  <c r="H26" i="1"/>
  <c r="H28" i="1"/>
  <c r="K28" i="1"/>
</calcChain>
</file>

<file path=xl/sharedStrings.xml><?xml version="1.0" encoding="utf-8"?>
<sst xmlns="http://schemas.openxmlformats.org/spreadsheetml/2006/main" count="59" uniqueCount="34">
  <si>
    <t>HW1</t>
  </si>
  <si>
    <t>HW2</t>
  </si>
  <si>
    <t>HW3</t>
  </si>
  <si>
    <t>HW4</t>
  </si>
  <si>
    <t>HW5</t>
  </si>
  <si>
    <t xml:space="preserve">HW AVERAGE </t>
  </si>
  <si>
    <t>Test1</t>
  </si>
  <si>
    <t>Test2</t>
  </si>
  <si>
    <t xml:space="preserve">TEST AVERAGE </t>
  </si>
  <si>
    <t xml:space="preserve">Project Part 1 </t>
  </si>
  <si>
    <t>Project Part 2</t>
  </si>
  <si>
    <t xml:space="preserve">Project Part 3 </t>
  </si>
  <si>
    <t>Project Part 4</t>
  </si>
  <si>
    <t>Project Part 5</t>
  </si>
  <si>
    <t>PROJECT AVERAGE</t>
  </si>
  <si>
    <t>Final Exam</t>
  </si>
  <si>
    <t>Total</t>
  </si>
  <si>
    <t>SR</t>
  </si>
  <si>
    <t>AVERAGE</t>
  </si>
  <si>
    <t>Last Updated</t>
  </si>
  <si>
    <t>x not yet graded</t>
  </si>
  <si>
    <t>$ not received</t>
  </si>
  <si>
    <t>CL</t>
  </si>
  <si>
    <t>STANDARD DEV.</t>
  </si>
  <si>
    <t>MINIMUM</t>
  </si>
  <si>
    <t>MAXIMUM</t>
  </si>
  <si>
    <t>GR</t>
  </si>
  <si>
    <t>Maximum marks →</t>
  </si>
  <si>
    <t>Student Id  ↓</t>
  </si>
  <si>
    <t>Project Part 6</t>
  </si>
  <si>
    <t>Grade</t>
  </si>
  <si>
    <t>$</t>
  </si>
  <si>
    <t>Final</t>
  </si>
  <si>
    <t>6/3/2015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</si>
</sst>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[Red]0"/>
    <numFmt numFmtId="165" formatCode="0.00;[Red]0.00"/>
  </numFmts>
  <fonts count="12">
    <font>
      <sz val="10"/>
      <name val="Arial"/>
      <family val="2"/>
    </font>
    <font>
      <sz val="11"/>
      <color indexed="8"/>
      <name val="Calibri"/>
      <family val="2"/>
    </font>
    <font>
      <sz val="10"/>
      <color indexed="10"/>
      <name val="Arial"/>
      <family val="2"/>
    </font>
    <font>
      <sz val="11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theme="3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1"/>
      <name val="Calibri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65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4" fontId="7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</cellXfs>
  <cellStyles count="7">
    <cellStyle name="Followed Hyperlink" xfId="4" builtinId="9" hidden="1"/>
    <cellStyle name="Followed Hyperlink" xfId="6" builtinId="9" hidden="1"/>
    <cellStyle name="Hyperlink" xfId="3" builtinId="8" hidden="1"/>
    <cellStyle name="Hyperlink" xfId="5" builtinId="8" hidden="1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391494754233242E-2"/>
          <c:y val="4.3074774303603812E-2"/>
          <c:w val="0.89971704121037666"/>
          <c:h val="0.85973158380949133"/>
        </c:manualLayout>
      </c:layout>
      <c:barChart>
        <c:barDir val="col"/>
        <c:grouping val="stacked"/>
        <c:varyColors val="0"/>
        <c:ser>
          <c:idx val="0"/>
          <c:order val="0"/>
          <c:tx>
            <c:v>Homework</c:v>
          </c:tx>
          <c:spPr>
            <a:solidFill>
              <a:srgbClr val="4F81B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Sheet1!$H$3:$H$24</c:f>
              <c:numCache>
                <c:formatCode>0.00;[Red]0.00</c:formatCode>
                <c:ptCount val="22"/>
                <c:pt idx="0">
                  <c:v>20.75</c:v>
                </c:pt>
                <c:pt idx="1">
                  <c:v>23.5</c:v>
                </c:pt>
                <c:pt idx="2">
                  <c:v>24</c:v>
                </c:pt>
                <c:pt idx="3">
                  <c:v>21.25</c:v>
                </c:pt>
                <c:pt idx="4">
                  <c:v>23.75</c:v>
                </c:pt>
                <c:pt idx="5">
                  <c:v>24</c:v>
                </c:pt>
                <c:pt idx="6">
                  <c:v>22.5</c:v>
                </c:pt>
                <c:pt idx="7">
                  <c:v>23.5</c:v>
                </c:pt>
                <c:pt idx="8">
                  <c:v>23.5</c:v>
                </c:pt>
                <c:pt idx="9">
                  <c:v>24.25</c:v>
                </c:pt>
                <c:pt idx="10">
                  <c:v>20.5</c:v>
                </c:pt>
                <c:pt idx="11">
                  <c:v>21</c:v>
                </c:pt>
                <c:pt idx="12">
                  <c:v>20.25</c:v>
                </c:pt>
                <c:pt idx="13">
                  <c:v>22</c:v>
                </c:pt>
                <c:pt idx="14">
                  <c:v>21.75</c:v>
                </c:pt>
                <c:pt idx="15">
                  <c:v>22.25</c:v>
                </c:pt>
                <c:pt idx="16">
                  <c:v>19.75</c:v>
                </c:pt>
                <c:pt idx="17">
                  <c:v>20.75</c:v>
                </c:pt>
                <c:pt idx="18">
                  <c:v>23</c:v>
                </c:pt>
                <c:pt idx="19">
                  <c:v>24.25</c:v>
                </c:pt>
                <c:pt idx="20">
                  <c:v>23.75</c:v>
                </c:pt>
                <c:pt idx="21">
                  <c:v>24.25</c:v>
                </c:pt>
              </c:numCache>
            </c:numRef>
          </c:val>
        </c:ser>
        <c:ser>
          <c:idx val="1"/>
          <c:order val="1"/>
          <c:tx>
            <c:v>Class Tests</c:v>
          </c:tx>
          <c:spPr>
            <a:solidFill>
              <a:srgbClr val="C0504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Sheet1!$K$3:$K$24</c:f>
              <c:numCache>
                <c:formatCode>#,##0.00</c:formatCode>
                <c:ptCount val="22"/>
                <c:pt idx="0">
                  <c:v>23</c:v>
                </c:pt>
                <c:pt idx="1">
                  <c:v>20</c:v>
                </c:pt>
                <c:pt idx="2">
                  <c:v>20</c:v>
                </c:pt>
                <c:pt idx="3">
                  <c:v>22</c:v>
                </c:pt>
                <c:pt idx="4">
                  <c:v>22.5</c:v>
                </c:pt>
                <c:pt idx="5">
                  <c:v>25.5</c:v>
                </c:pt>
                <c:pt idx="6">
                  <c:v>22</c:v>
                </c:pt>
                <c:pt idx="7">
                  <c:v>22</c:v>
                </c:pt>
                <c:pt idx="8">
                  <c:v>18.5</c:v>
                </c:pt>
                <c:pt idx="9">
                  <c:v>21</c:v>
                </c:pt>
                <c:pt idx="10">
                  <c:v>15.5</c:v>
                </c:pt>
                <c:pt idx="11">
                  <c:v>23</c:v>
                </c:pt>
                <c:pt idx="12">
                  <c:v>22.5</c:v>
                </c:pt>
                <c:pt idx="13">
                  <c:v>17.5</c:v>
                </c:pt>
                <c:pt idx="14">
                  <c:v>20</c:v>
                </c:pt>
                <c:pt idx="15">
                  <c:v>22</c:v>
                </c:pt>
                <c:pt idx="16">
                  <c:v>5</c:v>
                </c:pt>
                <c:pt idx="17">
                  <c:v>18</c:v>
                </c:pt>
                <c:pt idx="18">
                  <c:v>20.5</c:v>
                </c:pt>
                <c:pt idx="19">
                  <c:v>20</c:v>
                </c:pt>
                <c:pt idx="20">
                  <c:v>18.5</c:v>
                </c:pt>
                <c:pt idx="21">
                  <c:v>19</c:v>
                </c:pt>
              </c:numCache>
            </c:numRef>
          </c:val>
        </c:ser>
        <c:ser>
          <c:idx val="2"/>
          <c:order val="2"/>
          <c:tx>
            <c:v>Class Project</c:v>
          </c:tx>
          <c:spPr>
            <a:solidFill>
              <a:srgbClr val="9BBB59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Sheet1!$R$3:$R$24</c:f>
              <c:numCache>
                <c:formatCode>#,##0.00</c:formatCode>
                <c:ptCount val="22"/>
                <c:pt idx="0">
                  <c:v>23.958333333333332</c:v>
                </c:pt>
                <c:pt idx="1">
                  <c:v>24.375</c:v>
                </c:pt>
                <c:pt idx="2">
                  <c:v>24.583333333333332</c:v>
                </c:pt>
                <c:pt idx="3">
                  <c:v>24.791666666666668</c:v>
                </c:pt>
                <c:pt idx="4">
                  <c:v>24.583333333333332</c:v>
                </c:pt>
                <c:pt idx="5">
                  <c:v>24.583333333333332</c:v>
                </c:pt>
                <c:pt idx="6">
                  <c:v>24.375</c:v>
                </c:pt>
                <c:pt idx="7">
                  <c:v>24.166666666666668</c:v>
                </c:pt>
                <c:pt idx="8">
                  <c:v>24.583333333333332</c:v>
                </c:pt>
                <c:pt idx="9">
                  <c:v>24.583333333333332</c:v>
                </c:pt>
                <c:pt idx="10">
                  <c:v>24.791666666666668</c:v>
                </c:pt>
                <c:pt idx="11">
                  <c:v>23.958333333333332</c:v>
                </c:pt>
                <c:pt idx="12">
                  <c:v>24.791666666666668</c:v>
                </c:pt>
                <c:pt idx="13">
                  <c:v>24.166666666666668</c:v>
                </c:pt>
                <c:pt idx="14">
                  <c:v>24.791666666666668</c:v>
                </c:pt>
                <c:pt idx="15">
                  <c:v>24.375</c:v>
                </c:pt>
                <c:pt idx="16">
                  <c:v>3.75</c:v>
                </c:pt>
                <c:pt idx="17">
                  <c:v>23.125</c:v>
                </c:pt>
                <c:pt idx="18">
                  <c:v>24.375</c:v>
                </c:pt>
                <c:pt idx="19">
                  <c:v>24.583333333333332</c:v>
                </c:pt>
                <c:pt idx="20">
                  <c:v>24.166666666666668</c:v>
                </c:pt>
                <c:pt idx="21">
                  <c:v>24.166666666666668</c:v>
                </c:pt>
              </c:numCache>
            </c:numRef>
          </c:val>
        </c:ser>
        <c:ser>
          <c:idx val="3"/>
          <c:order val="3"/>
          <c:tx>
            <c:v>Exam</c:v>
          </c:tx>
          <c:spPr>
            <a:solidFill>
              <a:srgbClr val="8064A2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Sheet1!$S$3:$S$24</c:f>
              <c:numCache>
                <c:formatCode>General</c:formatCode>
                <c:ptCount val="22"/>
                <c:pt idx="0">
                  <c:v>22.5</c:v>
                </c:pt>
                <c:pt idx="1">
                  <c:v>22.5</c:v>
                </c:pt>
                <c:pt idx="2">
                  <c:v>24</c:v>
                </c:pt>
                <c:pt idx="3">
                  <c:v>25</c:v>
                </c:pt>
                <c:pt idx="4">
                  <c:v>24</c:v>
                </c:pt>
                <c:pt idx="5">
                  <c:v>24</c:v>
                </c:pt>
                <c:pt idx="6">
                  <c:v>26</c:v>
                </c:pt>
                <c:pt idx="7">
                  <c:v>22</c:v>
                </c:pt>
                <c:pt idx="8">
                  <c:v>23.5</c:v>
                </c:pt>
                <c:pt idx="9">
                  <c:v>23.5</c:v>
                </c:pt>
                <c:pt idx="10">
                  <c:v>20</c:v>
                </c:pt>
                <c:pt idx="11">
                  <c:v>22.5</c:v>
                </c:pt>
                <c:pt idx="12">
                  <c:v>22.5</c:v>
                </c:pt>
                <c:pt idx="13">
                  <c:v>21</c:v>
                </c:pt>
                <c:pt idx="14">
                  <c:v>23.5</c:v>
                </c:pt>
                <c:pt idx="15">
                  <c:v>21.5</c:v>
                </c:pt>
                <c:pt idx="16">
                  <c:v>15.5</c:v>
                </c:pt>
                <c:pt idx="17">
                  <c:v>22</c:v>
                </c:pt>
                <c:pt idx="18">
                  <c:v>23.5</c:v>
                </c:pt>
                <c:pt idx="19">
                  <c:v>23.5</c:v>
                </c:pt>
                <c:pt idx="20">
                  <c:v>24.5</c:v>
                </c:pt>
                <c:pt idx="21">
                  <c:v>23.5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7884768"/>
        <c:axId val="247885328"/>
      </c:barChart>
      <c:catAx>
        <c:axId val="247884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47885328"/>
        <c:crosses val="autoZero"/>
        <c:auto val="1"/>
        <c:lblAlgn val="ctr"/>
        <c:lblOffset val="100"/>
        <c:noMultiLvlLbl val="0"/>
      </c:catAx>
      <c:valAx>
        <c:axId val="24788532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/>
        <c:numFmt formatCode="0.00;[Red]0.0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47884768"/>
        <c:crosses val="autoZero"/>
        <c:crossBetween val="between"/>
        <c:majorUnit val="10"/>
        <c:minorUnit val="5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31143842283005307"/>
          <c:y val="2.4691382831973807E-2"/>
          <c:w val="0.47532565477992239"/>
          <c:h val="7.407414849592139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printSettings>
    <c:headerFooter/>
    <c:pageMargins b="0.75000000000000011" l="0.70000000000000007" r="0.70000000000000007" t="0.75000000000000011" header="0.30000000000000004" footer="0.3000000000000000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114301</xdr:colOff>
      <xdr:row>29</xdr:row>
      <xdr:rowOff>104775</xdr:rowOff>
    </xdr:from>
    <xdr:to>
      <xdr:col>18</xdr:col>
      <xdr:colOff>0</xdr:colOff>
      <xdr:row>49</xdr:row>
      <xdr:rowOff>139699</xdr:rowOff>
    </xdr:to>
    <xdr:graphicFrame macro="">
      <xdr:nvGraphicFramePr>
        <xdr:cNvPr id="119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266700</xdr:colOff>
      <xdr:row>33</xdr:row>
      <xdr:rowOff>104775</xdr:rowOff>
    </xdr:from>
    <xdr:to>
      <xdr:col>17</xdr:col>
      <xdr:colOff>571500</xdr:colOff>
      <xdr:row>33</xdr:row>
      <xdr:rowOff>104775</xdr:rowOff>
    </xdr:to>
    <xdr:cxnSp macro="">
      <xdr:nvCxnSpPr>
        <xdr:cNvPr id="5" name="Straight Connector 4"/>
        <xdr:cNvCxnSpPr/>
      </xdr:nvCxnSpPr>
      <xdr:spPr bwMode="auto">
        <a:xfrm>
          <a:off x="2962275" y="6448425"/>
          <a:ext cx="6696075" cy="0"/>
        </a:xfrm>
        <a:prstGeom prst="line">
          <a:avLst/>
        </a:prstGeom>
        <a:solidFill>
          <a:srgbClr val="FFFFFF"/>
        </a:solidFill>
        <a:ln w="28575" cap="flat" cmpd="sng" algn="ctr">
          <a:solidFill>
            <a:srgbClr val="00B05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8"/>
  <sheetViews>
    <sheetView tabSelected="1" topLeftCell="B16" zoomScaleNormal="100" workbookViewId="0">
      <selection activeCell="U19" sqref="U19"/>
    </sheetView>
  </sheetViews>
  <sheetFormatPr defaultColWidth="9.28515625" defaultRowHeight="12.75"/>
  <cols>
    <col min="1" max="1" width="18.85546875" style="20" customWidth="1"/>
    <col min="2" max="2" width="5.42578125" style="9" customWidth="1"/>
    <col min="3" max="3" width="5.85546875" style="2" customWidth="1"/>
    <col min="4" max="7" width="5.140625" style="1" customWidth="1"/>
    <col min="8" max="8" width="11.42578125" style="3" customWidth="1"/>
    <col min="9" max="10" width="7" style="1" customWidth="1"/>
    <col min="11" max="11" width="12" style="3" customWidth="1"/>
    <col min="12" max="13" width="7.7109375" style="1" customWidth="1"/>
    <col min="14" max="14" width="8.28515625" style="1" customWidth="1"/>
    <col min="15" max="17" width="8.140625" style="1" customWidth="1"/>
    <col min="18" max="18" width="12" style="3" customWidth="1"/>
    <col min="19" max="19" width="8.7109375" style="3" customWidth="1"/>
    <col min="20" max="20" width="7.85546875" style="3" customWidth="1"/>
    <col min="21" max="21" width="10" style="24" bestFit="1" customWidth="1"/>
    <col min="22" max="16384" width="9.28515625" style="1"/>
  </cols>
  <sheetData>
    <row r="1" spans="1:21" s="4" customFormat="1" ht="44.25" customHeight="1">
      <c r="A1" s="18" t="s">
        <v>28</v>
      </c>
      <c r="B1" s="9" t="s">
        <v>22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12" t="s">
        <v>5</v>
      </c>
      <c r="I1" s="4" t="s">
        <v>6</v>
      </c>
      <c r="J1" s="4" t="s">
        <v>7</v>
      </c>
      <c r="K1" s="12" t="s">
        <v>8</v>
      </c>
      <c r="L1" s="5" t="s">
        <v>9</v>
      </c>
      <c r="M1" s="5" t="s">
        <v>10</v>
      </c>
      <c r="N1" s="5" t="s">
        <v>11</v>
      </c>
      <c r="O1" s="5" t="s">
        <v>12</v>
      </c>
      <c r="P1" s="5" t="s">
        <v>13</v>
      </c>
      <c r="Q1" s="5" t="s">
        <v>29</v>
      </c>
      <c r="R1" s="12" t="s">
        <v>14</v>
      </c>
      <c r="S1" s="12" t="s">
        <v>15</v>
      </c>
      <c r="T1" s="16" t="s">
        <v>16</v>
      </c>
      <c r="U1" s="18" t="s">
        <v>30</v>
      </c>
    </row>
    <row r="2" spans="1:21" s="4" customFormat="1" ht="25.5" customHeight="1">
      <c r="A2" s="18" t="s">
        <v>27</v>
      </c>
      <c r="C2" s="4">
        <v>10</v>
      </c>
      <c r="D2" s="4">
        <v>10</v>
      </c>
      <c r="E2" s="4">
        <v>10</v>
      </c>
      <c r="F2" s="4">
        <v>10</v>
      </c>
      <c r="G2" s="4">
        <v>10</v>
      </c>
      <c r="H2" s="12">
        <v>25</v>
      </c>
      <c r="I2" s="4">
        <v>25</v>
      </c>
      <c r="J2" s="4">
        <v>25</v>
      </c>
      <c r="K2" s="12">
        <v>25</v>
      </c>
      <c r="L2" s="5">
        <v>20</v>
      </c>
      <c r="M2" s="5">
        <v>20</v>
      </c>
      <c r="N2" s="5">
        <v>20</v>
      </c>
      <c r="O2" s="5">
        <v>20</v>
      </c>
      <c r="P2" s="5">
        <v>20</v>
      </c>
      <c r="Q2" s="5">
        <v>20</v>
      </c>
      <c r="R2" s="12">
        <v>25</v>
      </c>
      <c r="S2" s="12">
        <v>25</v>
      </c>
      <c r="T2" s="16">
        <v>100</v>
      </c>
      <c r="U2" s="18" t="s">
        <v>32</v>
      </c>
    </row>
    <row r="3" spans="1:21" ht="14.25">
      <c r="A3" s="27">
        <v>903004994</v>
      </c>
      <c r="B3" s="25" t="s">
        <v>17</v>
      </c>
      <c r="C3" s="1">
        <v>9</v>
      </c>
      <c r="D3" s="1">
        <v>8.5</v>
      </c>
      <c r="E3" s="1">
        <v>7.5</v>
      </c>
      <c r="F3" s="1">
        <v>8</v>
      </c>
      <c r="G3" s="1">
        <v>8.5</v>
      </c>
      <c r="H3" s="13">
        <f t="shared" ref="H3:H24" si="0">SUM(C3:G3)*0.5</f>
        <v>20.75</v>
      </c>
      <c r="I3" s="1">
        <v>23</v>
      </c>
      <c r="J3" s="1">
        <v>23</v>
      </c>
      <c r="K3" s="14">
        <f t="shared" ref="K3:K24" si="1">(I3+J3)/2</f>
        <v>23</v>
      </c>
      <c r="L3" s="28">
        <v>19</v>
      </c>
      <c r="M3" s="1">
        <v>19</v>
      </c>
      <c r="N3" s="2">
        <v>20</v>
      </c>
      <c r="O3" s="2">
        <v>18</v>
      </c>
      <c r="P3" s="2">
        <v>20</v>
      </c>
      <c r="Q3" s="1">
        <v>19</v>
      </c>
      <c r="R3" s="14">
        <f t="shared" ref="R3:R24" si="2">SUM(L3:Q3)*5/24</f>
        <v>23.958333333333332</v>
      </c>
      <c r="S3" s="15">
        <v>22.5</v>
      </c>
      <c r="T3" s="17">
        <f t="shared" ref="T3:T24" si="3">SUM(H3,K3,R3,S3)</f>
        <v>90.208333333333329</v>
      </c>
      <c r="U3" s="24" t="str">
        <f t="shared" ref="U3:U18" si="4">IF(T3&gt;=90,"A",IF(T3&gt;=75,"B",IF(T3&gt;=60,"C",IF(T3&gt;=50,"D",IF(T3&lt;50,"F")))))</f>
        <v>A</v>
      </c>
    </row>
    <row r="4" spans="1:21">
      <c r="A4" s="18">
        <v>903688486</v>
      </c>
      <c r="B4" s="9" t="s">
        <v>26</v>
      </c>
      <c r="C4" s="1">
        <v>10</v>
      </c>
      <c r="D4" s="1">
        <v>8.5</v>
      </c>
      <c r="E4" s="1">
        <v>9.5</v>
      </c>
      <c r="F4" s="1">
        <v>10</v>
      </c>
      <c r="G4" s="1">
        <v>9</v>
      </c>
      <c r="H4" s="13">
        <f t="shared" si="0"/>
        <v>23.5</v>
      </c>
      <c r="I4" s="1">
        <v>19</v>
      </c>
      <c r="J4" s="1">
        <v>21</v>
      </c>
      <c r="K4" s="14">
        <f t="shared" si="1"/>
        <v>20</v>
      </c>
      <c r="L4" s="28">
        <v>20</v>
      </c>
      <c r="M4" s="1">
        <v>20</v>
      </c>
      <c r="N4" s="1">
        <v>20</v>
      </c>
      <c r="O4" s="1">
        <v>19</v>
      </c>
      <c r="P4" s="2">
        <v>19</v>
      </c>
      <c r="Q4" s="1">
        <v>19</v>
      </c>
      <c r="R4" s="14">
        <f t="shared" si="2"/>
        <v>24.375</v>
      </c>
      <c r="S4" s="15">
        <v>22.5</v>
      </c>
      <c r="T4" s="17">
        <f t="shared" si="3"/>
        <v>90.375</v>
      </c>
      <c r="U4" s="24" t="str">
        <f t="shared" si="4"/>
        <v>A</v>
      </c>
    </row>
    <row r="5" spans="1:21" ht="14.25">
      <c r="A5" s="18">
        <v>903509247</v>
      </c>
      <c r="B5" s="25" t="s">
        <v>26</v>
      </c>
      <c r="C5" s="1">
        <v>10</v>
      </c>
      <c r="D5" s="1">
        <v>9</v>
      </c>
      <c r="E5" s="1">
        <v>9.5</v>
      </c>
      <c r="F5" s="1">
        <v>10</v>
      </c>
      <c r="G5" s="1">
        <v>9.5</v>
      </c>
      <c r="H5" s="13">
        <f t="shared" si="0"/>
        <v>24</v>
      </c>
      <c r="I5" s="1">
        <v>18</v>
      </c>
      <c r="J5" s="1">
        <v>22</v>
      </c>
      <c r="K5" s="14">
        <f t="shared" si="1"/>
        <v>20</v>
      </c>
      <c r="L5" s="28">
        <v>20</v>
      </c>
      <c r="M5" s="1">
        <v>20</v>
      </c>
      <c r="N5" s="1">
        <v>20</v>
      </c>
      <c r="O5" s="1">
        <v>20</v>
      </c>
      <c r="P5" s="2">
        <v>19</v>
      </c>
      <c r="Q5" s="1">
        <v>19</v>
      </c>
      <c r="R5" s="14">
        <f t="shared" si="2"/>
        <v>24.583333333333332</v>
      </c>
      <c r="S5" s="15">
        <v>24</v>
      </c>
      <c r="T5" s="17">
        <f t="shared" si="3"/>
        <v>92.583333333333329</v>
      </c>
      <c r="U5" s="24" t="str">
        <f t="shared" si="4"/>
        <v>A</v>
      </c>
    </row>
    <row r="6" spans="1:21" ht="14.25">
      <c r="A6" s="18">
        <v>903091084</v>
      </c>
      <c r="B6" s="25" t="s">
        <v>17</v>
      </c>
      <c r="C6" s="1">
        <v>9.5</v>
      </c>
      <c r="D6" s="1">
        <v>8</v>
      </c>
      <c r="E6" s="1">
        <v>8</v>
      </c>
      <c r="F6" s="1">
        <v>9</v>
      </c>
      <c r="G6" s="1">
        <v>8</v>
      </c>
      <c r="H6" s="13">
        <f t="shared" si="0"/>
        <v>21.25</v>
      </c>
      <c r="I6" s="1">
        <v>21</v>
      </c>
      <c r="J6" s="1">
        <v>23</v>
      </c>
      <c r="K6" s="14">
        <f t="shared" si="1"/>
        <v>22</v>
      </c>
      <c r="L6" s="28">
        <v>20</v>
      </c>
      <c r="M6" s="1">
        <v>20</v>
      </c>
      <c r="N6" s="1">
        <v>20</v>
      </c>
      <c r="O6" s="1">
        <v>20</v>
      </c>
      <c r="P6" s="2">
        <v>20</v>
      </c>
      <c r="Q6" s="1">
        <v>19</v>
      </c>
      <c r="R6" s="14">
        <f t="shared" si="2"/>
        <v>24.791666666666668</v>
      </c>
      <c r="S6" s="15">
        <v>25</v>
      </c>
      <c r="T6" s="17">
        <f t="shared" si="3"/>
        <v>93.041666666666671</v>
      </c>
      <c r="U6" s="24" t="str">
        <f t="shared" si="4"/>
        <v>A</v>
      </c>
    </row>
    <row r="7" spans="1:21" ht="14.25">
      <c r="A7" s="18">
        <v>903509074</v>
      </c>
      <c r="B7" s="25" t="s">
        <v>26</v>
      </c>
      <c r="C7" s="1">
        <v>9.5</v>
      </c>
      <c r="D7" s="1">
        <v>9</v>
      </c>
      <c r="E7" s="1">
        <v>9.5</v>
      </c>
      <c r="F7" s="1">
        <v>10</v>
      </c>
      <c r="G7" s="1">
        <v>9.5</v>
      </c>
      <c r="H7" s="13">
        <f t="shared" si="0"/>
        <v>23.75</v>
      </c>
      <c r="I7" s="1">
        <v>22</v>
      </c>
      <c r="J7" s="1">
        <v>23</v>
      </c>
      <c r="K7" s="14">
        <f t="shared" si="1"/>
        <v>22.5</v>
      </c>
      <c r="L7" s="28">
        <v>20</v>
      </c>
      <c r="M7" s="1">
        <v>20</v>
      </c>
      <c r="N7" s="1">
        <v>20</v>
      </c>
      <c r="O7" s="1">
        <v>20</v>
      </c>
      <c r="P7" s="2">
        <v>19</v>
      </c>
      <c r="Q7" s="1">
        <v>19</v>
      </c>
      <c r="R7" s="14">
        <f t="shared" si="2"/>
        <v>24.583333333333332</v>
      </c>
      <c r="S7" s="15">
        <v>24</v>
      </c>
      <c r="T7" s="17">
        <f t="shared" si="3"/>
        <v>94.833333333333329</v>
      </c>
      <c r="U7" s="24" t="str">
        <f t="shared" si="4"/>
        <v>A</v>
      </c>
    </row>
    <row r="8" spans="1:21" ht="14.25">
      <c r="A8" s="18">
        <v>903755797</v>
      </c>
      <c r="B8" s="25" t="s">
        <v>26</v>
      </c>
      <c r="C8" s="1">
        <v>9.5</v>
      </c>
      <c r="D8" s="1">
        <v>9</v>
      </c>
      <c r="E8" s="1">
        <v>9.5</v>
      </c>
      <c r="F8" s="1">
        <v>10</v>
      </c>
      <c r="G8" s="1">
        <v>10</v>
      </c>
      <c r="H8" s="13">
        <f t="shared" si="0"/>
        <v>24</v>
      </c>
      <c r="I8" s="1">
        <v>25</v>
      </c>
      <c r="J8" s="1">
        <v>26</v>
      </c>
      <c r="K8" s="14">
        <f t="shared" si="1"/>
        <v>25.5</v>
      </c>
      <c r="L8" s="28">
        <v>20</v>
      </c>
      <c r="M8" s="1">
        <v>20</v>
      </c>
      <c r="N8" s="1">
        <v>20</v>
      </c>
      <c r="O8" s="1">
        <v>20</v>
      </c>
      <c r="P8" s="2">
        <v>20</v>
      </c>
      <c r="Q8" s="1">
        <v>18</v>
      </c>
      <c r="R8" s="14">
        <f t="shared" si="2"/>
        <v>24.583333333333332</v>
      </c>
      <c r="S8" s="15">
        <v>24</v>
      </c>
      <c r="T8" s="17">
        <f t="shared" si="3"/>
        <v>98.083333333333329</v>
      </c>
      <c r="U8" s="24" t="str">
        <f t="shared" si="4"/>
        <v>A</v>
      </c>
    </row>
    <row r="9" spans="1:21" ht="14.25">
      <c r="A9" s="18">
        <v>903349338</v>
      </c>
      <c r="B9" s="25" t="s">
        <v>26</v>
      </c>
      <c r="C9" s="1">
        <v>8.5</v>
      </c>
      <c r="D9" s="1">
        <v>8</v>
      </c>
      <c r="E9" s="1">
        <v>9</v>
      </c>
      <c r="F9" s="1">
        <v>9.5</v>
      </c>
      <c r="G9" s="1">
        <v>10</v>
      </c>
      <c r="H9" s="13">
        <f t="shared" si="0"/>
        <v>22.5</v>
      </c>
      <c r="I9" s="1">
        <v>23</v>
      </c>
      <c r="J9" s="1">
        <v>21</v>
      </c>
      <c r="K9" s="14">
        <f t="shared" si="1"/>
        <v>22</v>
      </c>
      <c r="L9" s="28">
        <v>18</v>
      </c>
      <c r="M9" s="1">
        <v>20</v>
      </c>
      <c r="N9" s="1">
        <v>20</v>
      </c>
      <c r="O9" s="1">
        <v>20</v>
      </c>
      <c r="P9" s="2">
        <v>20</v>
      </c>
      <c r="Q9" s="1">
        <v>19</v>
      </c>
      <c r="R9" s="14">
        <f t="shared" si="2"/>
        <v>24.375</v>
      </c>
      <c r="S9" s="15">
        <v>26</v>
      </c>
      <c r="T9" s="17">
        <f t="shared" si="3"/>
        <v>94.875</v>
      </c>
      <c r="U9" s="24" t="str">
        <f t="shared" si="4"/>
        <v>A</v>
      </c>
    </row>
    <row r="10" spans="1:21" ht="14.25">
      <c r="A10" s="18">
        <v>903307935</v>
      </c>
      <c r="B10" s="25" t="s">
        <v>17</v>
      </c>
      <c r="C10" s="1">
        <v>10</v>
      </c>
      <c r="D10" s="1">
        <v>9.5</v>
      </c>
      <c r="E10" s="1">
        <v>9.5</v>
      </c>
      <c r="F10" s="1">
        <v>10</v>
      </c>
      <c r="G10" s="1">
        <v>8</v>
      </c>
      <c r="H10" s="13">
        <f t="shared" si="0"/>
        <v>23.5</v>
      </c>
      <c r="I10" s="1">
        <v>24</v>
      </c>
      <c r="J10" s="1">
        <v>20</v>
      </c>
      <c r="K10" s="14">
        <f t="shared" si="1"/>
        <v>22</v>
      </c>
      <c r="L10" s="28">
        <v>20</v>
      </c>
      <c r="M10" s="1">
        <v>20</v>
      </c>
      <c r="N10" s="1">
        <v>20</v>
      </c>
      <c r="O10" s="1">
        <v>20</v>
      </c>
      <c r="P10" s="2">
        <v>17</v>
      </c>
      <c r="Q10" s="1">
        <v>19</v>
      </c>
      <c r="R10" s="14">
        <f t="shared" si="2"/>
        <v>24.166666666666668</v>
      </c>
      <c r="S10" s="15">
        <v>22</v>
      </c>
      <c r="T10" s="17">
        <f t="shared" si="3"/>
        <v>91.666666666666671</v>
      </c>
      <c r="U10" s="24" t="str">
        <f t="shared" si="4"/>
        <v>A</v>
      </c>
    </row>
    <row r="11" spans="1:21" ht="14.25">
      <c r="A11" s="18">
        <v>903725219</v>
      </c>
      <c r="B11" s="25" t="s">
        <v>26</v>
      </c>
      <c r="C11" s="1">
        <v>10</v>
      </c>
      <c r="D11" s="1">
        <v>9.5</v>
      </c>
      <c r="E11" s="1">
        <v>8</v>
      </c>
      <c r="F11" s="1">
        <v>10</v>
      </c>
      <c r="G11" s="1">
        <v>9.5</v>
      </c>
      <c r="H11" s="13">
        <f t="shared" si="0"/>
        <v>23.5</v>
      </c>
      <c r="I11" s="1">
        <v>18</v>
      </c>
      <c r="J11" s="1">
        <v>19</v>
      </c>
      <c r="K11" s="14">
        <f t="shared" si="1"/>
        <v>18.5</v>
      </c>
      <c r="L11" s="28">
        <v>20</v>
      </c>
      <c r="M11" s="1">
        <v>20</v>
      </c>
      <c r="N11" s="1">
        <v>20</v>
      </c>
      <c r="O11" s="1">
        <v>20</v>
      </c>
      <c r="P11" s="2">
        <v>19</v>
      </c>
      <c r="Q11" s="1">
        <v>19</v>
      </c>
      <c r="R11" s="14">
        <f t="shared" si="2"/>
        <v>24.583333333333332</v>
      </c>
      <c r="S11" s="15">
        <v>23.5</v>
      </c>
      <c r="T11" s="17">
        <f t="shared" si="3"/>
        <v>90.083333333333329</v>
      </c>
      <c r="U11" s="24" t="str">
        <f t="shared" si="4"/>
        <v>A</v>
      </c>
    </row>
    <row r="12" spans="1:21" ht="14.25">
      <c r="A12" s="18">
        <v>903762253</v>
      </c>
      <c r="B12" s="25" t="s">
        <v>26</v>
      </c>
      <c r="C12" s="1">
        <v>10</v>
      </c>
      <c r="D12" s="1">
        <v>9.5</v>
      </c>
      <c r="E12" s="1">
        <v>9.5</v>
      </c>
      <c r="F12" s="1">
        <v>10</v>
      </c>
      <c r="G12" s="1">
        <v>9.5</v>
      </c>
      <c r="H12" s="13">
        <f t="shared" si="0"/>
        <v>24.25</v>
      </c>
      <c r="I12" s="1">
        <v>22</v>
      </c>
      <c r="J12" s="1">
        <v>20</v>
      </c>
      <c r="K12" s="14">
        <f t="shared" si="1"/>
        <v>21</v>
      </c>
      <c r="L12" s="28">
        <v>20</v>
      </c>
      <c r="M12" s="1">
        <v>20</v>
      </c>
      <c r="N12" s="1">
        <v>20</v>
      </c>
      <c r="O12" s="1">
        <v>20</v>
      </c>
      <c r="P12" s="2">
        <v>20</v>
      </c>
      <c r="Q12" s="1">
        <v>18</v>
      </c>
      <c r="R12" s="14">
        <f t="shared" si="2"/>
        <v>24.583333333333332</v>
      </c>
      <c r="S12" s="15">
        <v>23.5</v>
      </c>
      <c r="T12" s="17">
        <f t="shared" si="3"/>
        <v>93.333333333333329</v>
      </c>
      <c r="U12" s="24" t="str">
        <f t="shared" si="4"/>
        <v>A</v>
      </c>
    </row>
    <row r="13" spans="1:21" ht="14.25">
      <c r="A13" s="18">
        <v>902525163</v>
      </c>
      <c r="B13" s="25" t="s">
        <v>17</v>
      </c>
      <c r="C13" s="1">
        <v>9</v>
      </c>
      <c r="D13" s="1">
        <v>8.5</v>
      </c>
      <c r="E13" s="1">
        <v>6</v>
      </c>
      <c r="F13" s="1">
        <v>9</v>
      </c>
      <c r="G13" s="1">
        <v>8.5</v>
      </c>
      <c r="H13" s="13">
        <f t="shared" si="0"/>
        <v>20.5</v>
      </c>
      <c r="I13" s="1">
        <v>13</v>
      </c>
      <c r="J13" s="1">
        <v>18</v>
      </c>
      <c r="K13" s="14">
        <f t="shared" si="1"/>
        <v>15.5</v>
      </c>
      <c r="L13" s="28">
        <v>20</v>
      </c>
      <c r="M13" s="1">
        <v>20</v>
      </c>
      <c r="N13" s="1">
        <v>20</v>
      </c>
      <c r="O13" s="2">
        <v>20</v>
      </c>
      <c r="P13" s="2">
        <v>20</v>
      </c>
      <c r="Q13" s="1">
        <v>19</v>
      </c>
      <c r="R13" s="14">
        <f t="shared" si="2"/>
        <v>24.791666666666668</v>
      </c>
      <c r="S13" s="15">
        <v>20</v>
      </c>
      <c r="T13" s="17">
        <f t="shared" si="3"/>
        <v>80.791666666666671</v>
      </c>
      <c r="U13" s="24" t="str">
        <f t="shared" si="4"/>
        <v>B</v>
      </c>
    </row>
    <row r="14" spans="1:21" ht="14.25">
      <c r="A14" s="18">
        <v>903000069</v>
      </c>
      <c r="B14" s="25" t="s">
        <v>17</v>
      </c>
      <c r="C14" s="1">
        <v>9</v>
      </c>
      <c r="D14" s="1">
        <v>8</v>
      </c>
      <c r="E14" s="1">
        <v>8</v>
      </c>
      <c r="F14" s="1">
        <v>8.5</v>
      </c>
      <c r="G14" s="1">
        <v>8.5</v>
      </c>
      <c r="H14" s="13">
        <f t="shared" si="0"/>
        <v>21</v>
      </c>
      <c r="I14" s="1">
        <v>23</v>
      </c>
      <c r="J14" s="1">
        <v>23</v>
      </c>
      <c r="K14" s="14">
        <f t="shared" si="1"/>
        <v>23</v>
      </c>
      <c r="L14" s="28">
        <v>19</v>
      </c>
      <c r="M14" s="1">
        <v>19</v>
      </c>
      <c r="N14" s="1">
        <v>20</v>
      </c>
      <c r="O14" s="2">
        <v>18</v>
      </c>
      <c r="P14" s="2">
        <v>20</v>
      </c>
      <c r="Q14" s="1">
        <v>19</v>
      </c>
      <c r="R14" s="14">
        <f t="shared" si="2"/>
        <v>23.958333333333332</v>
      </c>
      <c r="S14" s="15">
        <v>22.5</v>
      </c>
      <c r="T14" s="17">
        <f t="shared" si="3"/>
        <v>90.458333333333329</v>
      </c>
      <c r="U14" s="24" t="str">
        <f t="shared" si="4"/>
        <v>A</v>
      </c>
    </row>
    <row r="15" spans="1:21" ht="14.25">
      <c r="A15" s="18">
        <v>903323454</v>
      </c>
      <c r="B15" s="25" t="s">
        <v>17</v>
      </c>
      <c r="C15" s="1">
        <v>8</v>
      </c>
      <c r="D15" s="1">
        <v>7.5</v>
      </c>
      <c r="E15" s="1">
        <v>8</v>
      </c>
      <c r="F15" s="1">
        <v>9</v>
      </c>
      <c r="G15" s="1">
        <v>8</v>
      </c>
      <c r="H15" s="13">
        <f t="shared" si="0"/>
        <v>20.25</v>
      </c>
      <c r="I15" s="1">
        <v>20</v>
      </c>
      <c r="J15" s="1">
        <v>25</v>
      </c>
      <c r="K15" s="14">
        <f t="shared" si="1"/>
        <v>22.5</v>
      </c>
      <c r="L15" s="28">
        <v>20</v>
      </c>
      <c r="M15" s="1">
        <v>20</v>
      </c>
      <c r="N15" s="1">
        <v>20</v>
      </c>
      <c r="O15" s="2">
        <v>20</v>
      </c>
      <c r="P15" s="2">
        <v>20</v>
      </c>
      <c r="Q15" s="1">
        <v>19</v>
      </c>
      <c r="R15" s="14">
        <f t="shared" si="2"/>
        <v>24.791666666666668</v>
      </c>
      <c r="S15" s="15">
        <v>22.5</v>
      </c>
      <c r="T15" s="17">
        <f t="shared" si="3"/>
        <v>90.041666666666671</v>
      </c>
      <c r="U15" s="24" t="str">
        <f t="shared" si="4"/>
        <v>A</v>
      </c>
    </row>
    <row r="16" spans="1:21" ht="14.25">
      <c r="A16" s="18">
        <v>902090356</v>
      </c>
      <c r="B16" s="25" t="s">
        <v>17</v>
      </c>
      <c r="C16" s="1">
        <v>8</v>
      </c>
      <c r="D16" s="1">
        <v>9.5</v>
      </c>
      <c r="E16" s="1">
        <v>8.5</v>
      </c>
      <c r="F16" s="1">
        <v>10</v>
      </c>
      <c r="G16" s="1">
        <v>8</v>
      </c>
      <c r="H16" s="13">
        <f t="shared" si="0"/>
        <v>22</v>
      </c>
      <c r="I16" s="1">
        <v>23</v>
      </c>
      <c r="J16" s="1">
        <v>12</v>
      </c>
      <c r="K16" s="14">
        <f t="shared" si="1"/>
        <v>17.5</v>
      </c>
      <c r="L16" s="28">
        <v>20</v>
      </c>
      <c r="M16" s="1">
        <v>20</v>
      </c>
      <c r="N16" s="1">
        <v>20</v>
      </c>
      <c r="O16" s="2">
        <v>20</v>
      </c>
      <c r="P16" s="2">
        <v>17</v>
      </c>
      <c r="Q16" s="1">
        <v>19</v>
      </c>
      <c r="R16" s="14">
        <f t="shared" si="2"/>
        <v>24.166666666666668</v>
      </c>
      <c r="S16" s="15">
        <v>21</v>
      </c>
      <c r="T16" s="17">
        <f t="shared" si="3"/>
        <v>84.666666666666671</v>
      </c>
      <c r="U16" s="24" t="str">
        <f t="shared" si="4"/>
        <v>B</v>
      </c>
    </row>
    <row r="17" spans="1:21" ht="14.25">
      <c r="A17" s="18">
        <v>902517499</v>
      </c>
      <c r="B17" s="25" t="s">
        <v>17</v>
      </c>
      <c r="C17" s="1">
        <v>9</v>
      </c>
      <c r="D17" s="1">
        <v>8</v>
      </c>
      <c r="E17" s="1">
        <v>8.5</v>
      </c>
      <c r="F17" s="1">
        <v>9</v>
      </c>
      <c r="G17" s="1">
        <v>9</v>
      </c>
      <c r="H17" s="13">
        <f t="shared" si="0"/>
        <v>21.75</v>
      </c>
      <c r="I17" s="1">
        <v>23</v>
      </c>
      <c r="J17" s="1">
        <v>17</v>
      </c>
      <c r="K17" s="14">
        <f t="shared" si="1"/>
        <v>20</v>
      </c>
      <c r="L17" s="28">
        <v>20</v>
      </c>
      <c r="M17" s="1">
        <v>20</v>
      </c>
      <c r="N17" s="1">
        <v>20</v>
      </c>
      <c r="O17" s="2">
        <v>20</v>
      </c>
      <c r="P17" s="2">
        <v>20</v>
      </c>
      <c r="Q17" s="1">
        <v>19</v>
      </c>
      <c r="R17" s="14">
        <f t="shared" si="2"/>
        <v>24.791666666666668</v>
      </c>
      <c r="S17" s="15">
        <v>23.5</v>
      </c>
      <c r="T17" s="17">
        <f t="shared" si="3"/>
        <v>90.041666666666671</v>
      </c>
      <c r="U17" s="24" t="str">
        <f t="shared" si="4"/>
        <v>A</v>
      </c>
    </row>
    <row r="18" spans="1:21" ht="14.25">
      <c r="A18" s="18">
        <v>903512145</v>
      </c>
      <c r="B18" s="25" t="s">
        <v>26</v>
      </c>
      <c r="C18" s="1">
        <v>8</v>
      </c>
      <c r="D18" s="1">
        <v>8</v>
      </c>
      <c r="E18" s="1">
        <v>8.5</v>
      </c>
      <c r="F18" s="1">
        <v>10</v>
      </c>
      <c r="G18" s="1">
        <v>10</v>
      </c>
      <c r="H18" s="13">
        <f t="shared" si="0"/>
        <v>22.25</v>
      </c>
      <c r="I18" s="1">
        <v>23</v>
      </c>
      <c r="J18" s="1">
        <v>21</v>
      </c>
      <c r="K18" s="14">
        <f t="shared" si="1"/>
        <v>22</v>
      </c>
      <c r="L18" s="28">
        <v>18</v>
      </c>
      <c r="M18" s="1">
        <v>20</v>
      </c>
      <c r="N18" s="1">
        <v>20</v>
      </c>
      <c r="O18" s="1">
        <v>20</v>
      </c>
      <c r="P18" s="1">
        <v>20</v>
      </c>
      <c r="Q18" s="1">
        <v>19</v>
      </c>
      <c r="R18" s="14">
        <f t="shared" si="2"/>
        <v>24.375</v>
      </c>
      <c r="S18" s="15">
        <v>21.5</v>
      </c>
      <c r="T18" s="17">
        <f t="shared" si="3"/>
        <v>90.125</v>
      </c>
      <c r="U18" s="24" t="str">
        <f t="shared" si="4"/>
        <v>A</v>
      </c>
    </row>
    <row r="19" spans="1:21" ht="14.25">
      <c r="A19" s="18">
        <v>903712849</v>
      </c>
      <c r="B19" s="25" t="s">
        <v>26</v>
      </c>
      <c r="C19" s="1">
        <v>8</v>
      </c>
      <c r="D19" s="1">
        <v>6</v>
      </c>
      <c r="E19" s="1">
        <v>7.5</v>
      </c>
      <c r="F19" s="1">
        <v>8</v>
      </c>
      <c r="G19" s="1">
        <v>10</v>
      </c>
      <c r="H19" s="13">
        <f t="shared" si="0"/>
        <v>19.75</v>
      </c>
      <c r="I19" s="1">
        <v>10</v>
      </c>
      <c r="J19" s="1" t="s">
        <v>31</v>
      </c>
      <c r="K19" s="14">
        <f>SUM(I19,J19)/2</f>
        <v>5</v>
      </c>
      <c r="L19" s="28">
        <v>18</v>
      </c>
      <c r="M19" s="1" t="s">
        <v>31</v>
      </c>
      <c r="N19" s="2" t="s">
        <v>31</v>
      </c>
      <c r="O19" s="2" t="s">
        <v>31</v>
      </c>
      <c r="P19" s="2" t="s">
        <v>31</v>
      </c>
      <c r="Q19" s="1" t="s">
        <v>31</v>
      </c>
      <c r="R19" s="14">
        <f t="shared" si="2"/>
        <v>3.75</v>
      </c>
      <c r="S19" s="15">
        <v>15.5</v>
      </c>
      <c r="T19" s="17">
        <f t="shared" si="3"/>
        <v>44</v>
      </c>
      <c r="U19" s="24" t="str">
        <f>IF(T19&gt;=90,"A",IF(T19&gt;=75,"B",IF(T19&gt;=60,"C",IF(T19&gt;=50,"D",IF(T19&lt;50,"IN")))))</f>
        <v>IN</v>
      </c>
    </row>
    <row r="20" spans="1:21" ht="14.25">
      <c r="A20" s="18">
        <v>902487089</v>
      </c>
      <c r="B20" s="25" t="s">
        <v>17</v>
      </c>
      <c r="C20" s="1">
        <v>9.5</v>
      </c>
      <c r="D20" s="1">
        <v>6</v>
      </c>
      <c r="E20" s="1">
        <v>8</v>
      </c>
      <c r="F20" s="1">
        <v>10</v>
      </c>
      <c r="G20" s="1">
        <v>8</v>
      </c>
      <c r="H20" s="13">
        <f t="shared" si="0"/>
        <v>20.75</v>
      </c>
      <c r="I20" s="1">
        <v>21</v>
      </c>
      <c r="J20" s="1">
        <v>15</v>
      </c>
      <c r="K20" s="14">
        <f t="shared" si="1"/>
        <v>18</v>
      </c>
      <c r="L20" s="28">
        <v>19</v>
      </c>
      <c r="M20" s="1">
        <v>20</v>
      </c>
      <c r="N20" s="2">
        <v>15</v>
      </c>
      <c r="O20" s="2">
        <v>18</v>
      </c>
      <c r="P20" s="2">
        <v>20</v>
      </c>
      <c r="Q20" s="1">
        <v>19</v>
      </c>
      <c r="R20" s="14">
        <f t="shared" si="2"/>
        <v>23.125</v>
      </c>
      <c r="S20" s="15">
        <v>22</v>
      </c>
      <c r="T20" s="17">
        <f t="shared" si="3"/>
        <v>83.875</v>
      </c>
      <c r="U20" s="24" t="str">
        <f>IF(T20&gt;=90,"A",IF(T20&gt;=75,"B",IF(T20&gt;=60,"C",IF(T20&gt;=50,"D",IF(T20&lt;50,"F")))))</f>
        <v>B</v>
      </c>
    </row>
    <row r="21" spans="1:21" ht="14.25">
      <c r="A21" s="18">
        <v>903724238</v>
      </c>
      <c r="B21" s="25" t="s">
        <v>26</v>
      </c>
      <c r="C21" s="1">
        <v>8.5</v>
      </c>
      <c r="D21" s="1">
        <v>8.5</v>
      </c>
      <c r="E21" s="1">
        <v>9.5</v>
      </c>
      <c r="F21" s="1">
        <v>10</v>
      </c>
      <c r="G21" s="1">
        <v>9.5</v>
      </c>
      <c r="H21" s="13">
        <f t="shared" si="0"/>
        <v>23</v>
      </c>
      <c r="I21" s="1">
        <v>20</v>
      </c>
      <c r="J21" s="1">
        <v>21</v>
      </c>
      <c r="K21" s="14">
        <f t="shared" si="1"/>
        <v>20.5</v>
      </c>
      <c r="L21" s="28">
        <v>20</v>
      </c>
      <c r="M21" s="1">
        <v>20</v>
      </c>
      <c r="N21" s="2">
        <v>20</v>
      </c>
      <c r="O21" s="2">
        <v>19</v>
      </c>
      <c r="P21" s="2">
        <v>19</v>
      </c>
      <c r="Q21" s="1">
        <v>19</v>
      </c>
      <c r="R21" s="14">
        <f t="shared" si="2"/>
        <v>24.375</v>
      </c>
      <c r="S21" s="15">
        <v>23.5</v>
      </c>
      <c r="T21" s="17">
        <f t="shared" si="3"/>
        <v>91.375</v>
      </c>
      <c r="U21" s="24" t="str">
        <f>IF(T21&gt;=90,"A",IF(T21&gt;=75,"B",IF(T21&gt;=60,"C",IF(T21&gt;=50,"D",IF(T21&lt;50,"F")))))</f>
        <v>A</v>
      </c>
    </row>
    <row r="22" spans="1:21" ht="14.25">
      <c r="A22" s="18">
        <v>903773221</v>
      </c>
      <c r="B22" s="25" t="s">
        <v>26</v>
      </c>
      <c r="C22" s="1">
        <v>10</v>
      </c>
      <c r="D22" s="1">
        <v>9.5</v>
      </c>
      <c r="E22" s="1">
        <v>9.5</v>
      </c>
      <c r="F22" s="1">
        <v>10</v>
      </c>
      <c r="G22" s="1">
        <v>9.5</v>
      </c>
      <c r="H22" s="13">
        <f t="shared" si="0"/>
        <v>24.25</v>
      </c>
      <c r="I22" s="1">
        <v>20</v>
      </c>
      <c r="J22" s="1">
        <v>20</v>
      </c>
      <c r="K22" s="14">
        <f t="shared" si="1"/>
        <v>20</v>
      </c>
      <c r="L22" s="28">
        <v>20</v>
      </c>
      <c r="M22" s="1">
        <v>20</v>
      </c>
      <c r="N22" s="2">
        <v>20</v>
      </c>
      <c r="O22" s="2">
        <v>20</v>
      </c>
      <c r="P22" s="2">
        <v>20</v>
      </c>
      <c r="Q22" s="1">
        <v>18</v>
      </c>
      <c r="R22" s="14">
        <f t="shared" si="2"/>
        <v>24.583333333333332</v>
      </c>
      <c r="S22" s="15">
        <v>23.5</v>
      </c>
      <c r="T22" s="17">
        <f t="shared" si="3"/>
        <v>92.333333333333329</v>
      </c>
      <c r="U22" s="24" t="str">
        <f>IF(T22&gt;=90,"A",IF(T22&gt;=75,"B",IF(T22&gt;=60,"C",IF(T22&gt;=50,"D",IF(T22&lt;50,"F")))))</f>
        <v>A</v>
      </c>
    </row>
    <row r="23" spans="1:21" ht="15">
      <c r="A23" s="26">
        <v>903737224</v>
      </c>
      <c r="B23" s="25" t="s">
        <v>26</v>
      </c>
      <c r="C23" s="1">
        <v>10</v>
      </c>
      <c r="D23" s="1">
        <v>8.5</v>
      </c>
      <c r="E23" s="1">
        <v>9.5</v>
      </c>
      <c r="F23" s="1">
        <v>10</v>
      </c>
      <c r="G23" s="1">
        <v>9.5</v>
      </c>
      <c r="H23" s="13">
        <f t="shared" si="0"/>
        <v>23.75</v>
      </c>
      <c r="I23" s="1">
        <v>19</v>
      </c>
      <c r="J23" s="1">
        <v>18</v>
      </c>
      <c r="K23" s="14">
        <f t="shared" si="1"/>
        <v>18.5</v>
      </c>
      <c r="L23" s="28">
        <v>19</v>
      </c>
      <c r="M23" s="1">
        <v>20</v>
      </c>
      <c r="N23" s="2">
        <v>20</v>
      </c>
      <c r="O23" s="2">
        <v>19</v>
      </c>
      <c r="P23" s="2">
        <v>19</v>
      </c>
      <c r="Q23" s="1">
        <v>19</v>
      </c>
      <c r="R23" s="14">
        <f t="shared" si="2"/>
        <v>24.166666666666668</v>
      </c>
      <c r="S23" s="15">
        <v>24.5</v>
      </c>
      <c r="T23" s="17">
        <f t="shared" si="3"/>
        <v>90.916666666666671</v>
      </c>
      <c r="U23" s="24" t="str">
        <f>IF(T23&gt;=90,"A",IF(T23&gt;=75,"B",IF(T23&gt;=60,"C",IF(T23&gt;=50,"D",IF(T23&lt;50,"F")))))</f>
        <v>A</v>
      </c>
    </row>
    <row r="24" spans="1:21" ht="14.25">
      <c r="A24" s="18">
        <v>903673777</v>
      </c>
      <c r="B24" s="25" t="s">
        <v>26</v>
      </c>
      <c r="C24" s="1">
        <v>10</v>
      </c>
      <c r="D24" s="1">
        <v>10</v>
      </c>
      <c r="E24" s="1">
        <v>9</v>
      </c>
      <c r="F24" s="1">
        <v>10</v>
      </c>
      <c r="G24" s="1">
        <v>9.5</v>
      </c>
      <c r="H24" s="13">
        <f t="shared" si="0"/>
        <v>24.25</v>
      </c>
      <c r="I24" s="1">
        <v>17</v>
      </c>
      <c r="J24" s="1">
        <v>21</v>
      </c>
      <c r="K24" s="14">
        <f t="shared" si="1"/>
        <v>19</v>
      </c>
      <c r="L24" s="28">
        <v>19</v>
      </c>
      <c r="M24" s="1">
        <v>20</v>
      </c>
      <c r="N24" s="2">
        <v>20</v>
      </c>
      <c r="O24" s="2">
        <v>19</v>
      </c>
      <c r="P24" s="2">
        <v>19</v>
      </c>
      <c r="Q24" s="1">
        <v>19</v>
      </c>
      <c r="R24" s="14">
        <f t="shared" si="2"/>
        <v>24.166666666666668</v>
      </c>
      <c r="S24" s="15">
        <v>23.5</v>
      </c>
      <c r="T24" s="17">
        <f t="shared" si="3"/>
        <v>90.916666666666671</v>
      </c>
      <c r="U24" s="24" t="str">
        <f>IF(T24&gt;=90,"A",IF(T24&gt;=75,"B",IF(T24&gt;=60,"C",IF(T24&gt;=50,"D",IF(T24&lt;50,"F")))))</f>
        <v>A</v>
      </c>
    </row>
    <row r="25" spans="1:21" ht="15">
      <c r="A25" s="19"/>
      <c r="B25" s="25"/>
      <c r="C25" s="1"/>
      <c r="H25" s="13"/>
      <c r="K25" s="14"/>
      <c r="R25" s="14"/>
      <c r="S25" s="15"/>
      <c r="T25" s="17"/>
    </row>
    <row r="26" spans="1:21">
      <c r="A26" s="20" t="s">
        <v>18</v>
      </c>
      <c r="C26" s="2">
        <f t="shared" ref="C26:I26" si="5">AVERAGE(C3:C24)</f>
        <v>9.2272727272727266</v>
      </c>
      <c r="D26" s="1">
        <f t="shared" si="5"/>
        <v>8.4772727272727266</v>
      </c>
      <c r="E26" s="1">
        <f t="shared" si="5"/>
        <v>8.6363636363636367</v>
      </c>
      <c r="F26" s="1">
        <f t="shared" si="5"/>
        <v>9.545454545454545</v>
      </c>
      <c r="G26" s="1">
        <f t="shared" si="5"/>
        <v>9.0681818181818183</v>
      </c>
      <c r="H26" s="13">
        <f t="shared" si="5"/>
        <v>22.477272727272727</v>
      </c>
      <c r="I26" s="8">
        <f t="shared" si="5"/>
        <v>20.318181818181817</v>
      </c>
      <c r="J26" s="1">
        <f>AVERAGE(J3:J24)</f>
        <v>20.428571428571427</v>
      </c>
      <c r="K26" s="14">
        <f t="shared" ref="K26:S26" si="6">AVERAGE(K3:K24)</f>
        <v>19.90909090909091</v>
      </c>
      <c r="L26" s="1">
        <f t="shared" si="6"/>
        <v>19.5</v>
      </c>
      <c r="M26" s="1">
        <f t="shared" si="6"/>
        <v>19.904761904761905</v>
      </c>
      <c r="N26" s="1">
        <f t="shared" si="6"/>
        <v>19.761904761904763</v>
      </c>
      <c r="O26" s="1">
        <f t="shared" si="6"/>
        <v>19.523809523809526</v>
      </c>
      <c r="P26" s="1">
        <f t="shared" si="6"/>
        <v>19.38095238095238</v>
      </c>
      <c r="Q26" s="1">
        <f t="shared" si="6"/>
        <v>18.857142857142858</v>
      </c>
      <c r="R26" s="14">
        <f t="shared" si="6"/>
        <v>23.4375</v>
      </c>
      <c r="S26" s="14">
        <f t="shared" si="6"/>
        <v>22.75</v>
      </c>
      <c r="T26" s="17">
        <f>AVERAGE(T3:T18,T20:T24)</f>
        <v>90.696428571428584</v>
      </c>
    </row>
    <row r="27" spans="1:21">
      <c r="A27" s="20" t="s">
        <v>23</v>
      </c>
      <c r="C27" s="2">
        <f t="shared" ref="C27:I27" si="7">STDEV(C3:C24)</f>
        <v>0.76729693648846831</v>
      </c>
      <c r="D27" s="1">
        <f t="shared" si="7"/>
        <v>1.0405730189622462</v>
      </c>
      <c r="E27" s="1">
        <f t="shared" si="7"/>
        <v>0.94089392881524181</v>
      </c>
      <c r="F27" s="1">
        <f t="shared" si="7"/>
        <v>0.68849544226957249</v>
      </c>
      <c r="G27" s="1">
        <f t="shared" si="7"/>
        <v>0.74475075001887692</v>
      </c>
      <c r="H27" s="13">
        <f t="shared" si="7"/>
        <v>1.5037831081521151</v>
      </c>
      <c r="I27" s="1">
        <f t="shared" si="7"/>
        <v>3.5908131939630925</v>
      </c>
      <c r="J27" s="1">
        <f>STDEV(J3:J24)</f>
        <v>3.2337505867247778</v>
      </c>
      <c r="K27" s="14">
        <f t="shared" ref="K27:S27" si="8">STDEV(K3:K24)</f>
        <v>4.0167398638944922</v>
      </c>
      <c r="L27" s="1">
        <f t="shared" si="8"/>
        <v>0.74001286990095494</v>
      </c>
      <c r="M27" s="1">
        <f t="shared" si="8"/>
        <v>0.30079260375911915</v>
      </c>
      <c r="N27" s="1">
        <f t="shared" si="8"/>
        <v>1.091089451179962</v>
      </c>
      <c r="O27" s="1">
        <f t="shared" si="8"/>
        <v>0.74960306956732892</v>
      </c>
      <c r="P27" s="1">
        <f t="shared" si="8"/>
        <v>0.92066228749691248</v>
      </c>
      <c r="Q27" s="1">
        <f t="shared" si="8"/>
        <v>0.358568582800318</v>
      </c>
      <c r="R27" s="14">
        <f t="shared" si="8"/>
        <v>4.4136847900508114</v>
      </c>
      <c r="S27" s="14">
        <f t="shared" si="8"/>
        <v>2.1030023888762104</v>
      </c>
      <c r="T27" s="17">
        <f>STDEV(T3:T18,T20:T24)</f>
        <v>3.8228603051508956</v>
      </c>
    </row>
    <row r="28" spans="1:21">
      <c r="A28" s="20" t="s">
        <v>24</v>
      </c>
      <c r="C28" s="2">
        <f t="shared" ref="C28:I28" si="9">MIN(C3:C24)</f>
        <v>8</v>
      </c>
      <c r="D28" s="1">
        <f t="shared" si="9"/>
        <v>6</v>
      </c>
      <c r="E28" s="1">
        <f t="shared" si="9"/>
        <v>6</v>
      </c>
      <c r="F28" s="1">
        <f t="shared" si="9"/>
        <v>8</v>
      </c>
      <c r="G28" s="1">
        <f t="shared" si="9"/>
        <v>8</v>
      </c>
      <c r="H28" s="13">
        <f t="shared" si="9"/>
        <v>19.75</v>
      </c>
      <c r="I28" s="1">
        <f t="shared" si="9"/>
        <v>10</v>
      </c>
      <c r="J28" s="1">
        <f>MIN(J3:J24)</f>
        <v>12</v>
      </c>
      <c r="K28" s="14">
        <f t="shared" ref="K28:S28" si="10">MIN(K3:K24)</f>
        <v>5</v>
      </c>
      <c r="L28" s="10">
        <f t="shared" si="10"/>
        <v>18</v>
      </c>
      <c r="M28" s="1">
        <f t="shared" si="10"/>
        <v>19</v>
      </c>
      <c r="N28" s="1">
        <f t="shared" si="10"/>
        <v>15</v>
      </c>
      <c r="O28" s="1">
        <f t="shared" si="10"/>
        <v>18</v>
      </c>
      <c r="P28" s="1">
        <f t="shared" si="10"/>
        <v>17</v>
      </c>
      <c r="Q28" s="1">
        <f t="shared" si="10"/>
        <v>18</v>
      </c>
      <c r="R28" s="14">
        <f t="shared" si="10"/>
        <v>3.75</v>
      </c>
      <c r="S28" s="14">
        <f t="shared" si="10"/>
        <v>15.5</v>
      </c>
      <c r="T28" s="17">
        <f>MIN(T3:T18,T20:T24)</f>
        <v>80.791666666666671</v>
      </c>
    </row>
    <row r="29" spans="1:21">
      <c r="A29" s="20" t="s">
        <v>25</v>
      </c>
      <c r="C29" s="2">
        <f t="shared" ref="C29:I29" si="11">MAX(C3:C24)</f>
        <v>10</v>
      </c>
      <c r="D29" s="1">
        <f t="shared" si="11"/>
        <v>10</v>
      </c>
      <c r="E29" s="1">
        <f t="shared" si="11"/>
        <v>9.5</v>
      </c>
      <c r="F29" s="1">
        <f t="shared" si="11"/>
        <v>10</v>
      </c>
      <c r="G29" s="1">
        <f t="shared" si="11"/>
        <v>10</v>
      </c>
      <c r="H29" s="13">
        <f t="shared" si="11"/>
        <v>24.25</v>
      </c>
      <c r="I29" s="1">
        <f t="shared" si="11"/>
        <v>25</v>
      </c>
      <c r="J29" s="1">
        <f>MAX(J3:J24)</f>
        <v>26</v>
      </c>
      <c r="K29" s="14">
        <f t="shared" ref="K29:S29" si="12">MAX(K3:K24)</f>
        <v>25.5</v>
      </c>
      <c r="L29" s="1">
        <f t="shared" si="12"/>
        <v>20</v>
      </c>
      <c r="M29" s="1">
        <f t="shared" si="12"/>
        <v>20</v>
      </c>
      <c r="N29" s="1">
        <f t="shared" si="12"/>
        <v>20</v>
      </c>
      <c r="O29" s="1">
        <f t="shared" si="12"/>
        <v>20</v>
      </c>
      <c r="P29" s="1">
        <f t="shared" si="12"/>
        <v>20</v>
      </c>
      <c r="Q29" s="1">
        <f t="shared" si="12"/>
        <v>19</v>
      </c>
      <c r="R29" s="14">
        <f t="shared" si="12"/>
        <v>24.791666666666668</v>
      </c>
      <c r="S29" s="14">
        <f t="shared" si="12"/>
        <v>26</v>
      </c>
      <c r="T29" s="17">
        <f>MAX(T3:T18,T20:T24)</f>
        <v>98.083333333333329</v>
      </c>
    </row>
    <row r="30" spans="1:21">
      <c r="H30" s="6"/>
      <c r="K30" s="7"/>
      <c r="R30" s="7"/>
      <c r="T30" s="7"/>
    </row>
    <row r="31" spans="1:21">
      <c r="A31" s="21" t="s">
        <v>19</v>
      </c>
    </row>
    <row r="32" spans="1:21">
      <c r="A32" s="22">
        <v>0.70833333333333337</v>
      </c>
    </row>
    <row r="33" spans="1:11">
      <c r="A33" s="23" t="s">
        <v>33</v>
      </c>
    </row>
    <row r="34" spans="1:11">
      <c r="A34" s="20" t="s">
        <v>20</v>
      </c>
    </row>
    <row r="35" spans="1:11">
      <c r="A35" s="20" t="s">
        <v>21</v>
      </c>
    </row>
    <row r="38" spans="1:11">
      <c r="K38" s="11"/>
    </row>
  </sheetData>
  <sheetProtection selectLockedCells="1" selectUnlockedCells="1"/>
  <phoneticPr fontId="11" type="noConversion"/>
  <pageMargins left="1" right="1" top="1" bottom="1" header="0.5" footer="0.5"/>
  <pageSetup scale="54" firstPageNumber="0" orientation="landscape" horizontalDpi="300" verticalDpi="300" r:id="rId1"/>
  <headerFooter>
    <oddHeader>&amp;LELEC 5200-001/6200-001&amp;RSpring 2013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8" sqref="E18"/>
    </sheetView>
  </sheetViews>
  <sheetFormatPr defaultColWidth="8.85546875" defaultRowHeight="12.75"/>
  <sheetData/>
  <sheetProtection selectLockedCells="1" selectUnlockedCells="1"/>
  <phoneticPr fontId="11" type="noConversion"/>
  <pageMargins left="0.75" right="0.75" top="1" bottom="1" header="0.51180555555555551" footer="0.51180555555555551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9" workbookViewId="0"/>
  </sheetViews>
  <sheetFormatPr defaultColWidth="8.85546875" defaultRowHeight="12.75"/>
  <sheetData/>
  <sheetProtection selectLockedCells="1" selectUnlockedCells="1"/>
  <phoneticPr fontId="11" type="noConversion"/>
  <pageMargins left="0.75" right="0.75" top="1" bottom="1" header="0.51180555555555551" footer="0.51180555555555551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/>
  <sheetData/>
  <phoneticPr fontId="1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ColWidth="8.85546875" defaultRowHeight="12.7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Nikhil</dc:creator>
  <cp:lastModifiedBy>agrawvd</cp:lastModifiedBy>
  <cp:lastPrinted>2013-05-03T21:36:49Z</cp:lastPrinted>
  <dcterms:created xsi:type="dcterms:W3CDTF">2011-02-06T21:40:37Z</dcterms:created>
  <dcterms:modified xsi:type="dcterms:W3CDTF">2015-08-05T05:15:02Z</dcterms:modified>
</cp:coreProperties>
</file>