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grawvd\MY_DIR\COURSES\E6200\E6200_Fall15\"/>
    </mc:Choice>
  </mc:AlternateContent>
  <bookViews>
    <workbookView xWindow="0" yWindow="0" windowWidth="28800" windowHeight="12420" tabRatio="13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 concurrentCalc="0"/>
</workbook>
</file>

<file path=xl/calcChain.xml><?xml version="1.0" encoding="utf-8"?>
<calcChain xmlns="http://schemas.openxmlformats.org/spreadsheetml/2006/main">
  <c r="H32" i="1" l="1"/>
  <c r="H31" i="1"/>
  <c r="H30" i="1"/>
  <c r="H29" i="1"/>
  <c r="G29" i="1"/>
  <c r="I27" i="1"/>
  <c r="L27" i="1"/>
  <c r="S27" i="1"/>
  <c r="U27" i="1"/>
  <c r="V27" i="1"/>
  <c r="I26" i="1"/>
  <c r="L26" i="1"/>
  <c r="S26" i="1"/>
  <c r="U26" i="1"/>
  <c r="V26" i="1"/>
  <c r="I25" i="1"/>
  <c r="L25" i="1"/>
  <c r="S25" i="1"/>
  <c r="U25" i="1"/>
  <c r="V25" i="1"/>
  <c r="I24" i="1"/>
  <c r="L24" i="1"/>
  <c r="S24" i="1"/>
  <c r="U24" i="1"/>
  <c r="V24" i="1"/>
  <c r="I23" i="1"/>
  <c r="L23" i="1"/>
  <c r="S23" i="1"/>
  <c r="U23" i="1"/>
  <c r="V23" i="1"/>
  <c r="I22" i="1"/>
  <c r="L22" i="1"/>
  <c r="S22" i="1"/>
  <c r="U22" i="1"/>
  <c r="V22" i="1"/>
  <c r="I21" i="1"/>
  <c r="L21" i="1"/>
  <c r="S21" i="1"/>
  <c r="U21" i="1"/>
  <c r="V21" i="1"/>
  <c r="I20" i="1"/>
  <c r="L20" i="1"/>
  <c r="S20" i="1"/>
  <c r="U20" i="1"/>
  <c r="V20" i="1"/>
  <c r="I19" i="1"/>
  <c r="L19" i="1"/>
  <c r="S19" i="1"/>
  <c r="U19" i="1"/>
  <c r="V19" i="1"/>
  <c r="I18" i="1"/>
  <c r="L18" i="1"/>
  <c r="S18" i="1"/>
  <c r="U18" i="1"/>
  <c r="V18" i="1"/>
  <c r="I17" i="1"/>
  <c r="L17" i="1"/>
  <c r="S17" i="1"/>
  <c r="U17" i="1"/>
  <c r="V17" i="1"/>
  <c r="I16" i="1"/>
  <c r="L16" i="1"/>
  <c r="S16" i="1"/>
  <c r="U16" i="1"/>
  <c r="V16" i="1"/>
  <c r="I15" i="1"/>
  <c r="L15" i="1"/>
  <c r="S15" i="1"/>
  <c r="U15" i="1"/>
  <c r="V15" i="1"/>
  <c r="I14" i="1"/>
  <c r="L14" i="1"/>
  <c r="S14" i="1"/>
  <c r="U14" i="1"/>
  <c r="V14" i="1"/>
  <c r="I13" i="1"/>
  <c r="L13" i="1"/>
  <c r="S13" i="1"/>
  <c r="U13" i="1"/>
  <c r="V13" i="1"/>
  <c r="I12" i="1"/>
  <c r="L12" i="1"/>
  <c r="S12" i="1"/>
  <c r="U12" i="1"/>
  <c r="V12" i="1"/>
  <c r="I11" i="1"/>
  <c r="L11" i="1"/>
  <c r="S11" i="1"/>
  <c r="U11" i="1"/>
  <c r="V11" i="1"/>
  <c r="I10" i="1"/>
  <c r="L10" i="1"/>
  <c r="S10" i="1"/>
  <c r="U10" i="1"/>
  <c r="V10" i="1"/>
  <c r="I9" i="1"/>
  <c r="L9" i="1"/>
  <c r="S9" i="1"/>
  <c r="U9" i="1"/>
  <c r="V9" i="1"/>
  <c r="I8" i="1"/>
  <c r="L8" i="1"/>
  <c r="S8" i="1"/>
  <c r="U8" i="1"/>
  <c r="V8" i="1"/>
  <c r="I7" i="1"/>
  <c r="L7" i="1"/>
  <c r="S7" i="1"/>
  <c r="U7" i="1"/>
  <c r="V7" i="1"/>
  <c r="I6" i="1"/>
  <c r="L6" i="1"/>
  <c r="S6" i="1"/>
  <c r="U6" i="1"/>
  <c r="V6" i="1"/>
  <c r="I5" i="1"/>
  <c r="L5" i="1"/>
  <c r="S5" i="1"/>
  <c r="U5" i="1"/>
  <c r="V5" i="1"/>
  <c r="I4" i="1"/>
  <c r="L4" i="1"/>
  <c r="S4" i="1"/>
  <c r="U4" i="1"/>
  <c r="V4" i="1"/>
  <c r="I3" i="1"/>
  <c r="L3" i="1"/>
  <c r="S3" i="1"/>
  <c r="U3" i="1"/>
  <c r="V3" i="1"/>
  <c r="I2" i="1"/>
  <c r="L2" i="1"/>
  <c r="E32" i="1"/>
  <c r="E31" i="1"/>
  <c r="E30" i="1"/>
  <c r="E29" i="1"/>
  <c r="F32" i="1"/>
  <c r="F31" i="1"/>
  <c r="F30" i="1"/>
  <c r="F29" i="1"/>
  <c r="G32" i="1"/>
  <c r="G31" i="1"/>
  <c r="G30" i="1"/>
  <c r="K32" i="1"/>
  <c r="K31" i="1"/>
  <c r="K30" i="1"/>
  <c r="K29" i="1"/>
  <c r="M32" i="1"/>
  <c r="M31" i="1"/>
  <c r="M30" i="1"/>
  <c r="M29" i="1"/>
  <c r="N32" i="1"/>
  <c r="N31" i="1"/>
  <c r="N30" i="1"/>
  <c r="N29" i="1"/>
  <c r="O32" i="1"/>
  <c r="O30" i="1"/>
  <c r="O29" i="1"/>
  <c r="P32" i="1"/>
  <c r="P31" i="1"/>
  <c r="P30" i="1"/>
  <c r="P29" i="1"/>
  <c r="Q32" i="1"/>
  <c r="Q31" i="1"/>
  <c r="Q30" i="1"/>
  <c r="Q29" i="1"/>
  <c r="R32" i="1"/>
  <c r="R31" i="1"/>
  <c r="R30" i="1"/>
  <c r="R29" i="1"/>
  <c r="T32" i="1"/>
  <c r="T31" i="1"/>
  <c r="T30" i="1"/>
  <c r="T29" i="1"/>
  <c r="J32" i="1"/>
  <c r="J31" i="1"/>
  <c r="J30" i="1"/>
  <c r="J29" i="1"/>
  <c r="D32" i="1"/>
  <c r="D31" i="1"/>
  <c r="D30" i="1"/>
  <c r="D29" i="1"/>
  <c r="C32" i="1"/>
  <c r="C31" i="1"/>
  <c r="C30" i="1"/>
  <c r="C29" i="1"/>
  <c r="I32" i="1"/>
  <c r="I31" i="1"/>
  <c r="I30" i="1"/>
  <c r="I29" i="1"/>
  <c r="L30" i="1"/>
  <c r="L29" i="1"/>
  <c r="L32" i="1"/>
  <c r="L31" i="1"/>
  <c r="S29" i="1"/>
  <c r="S30" i="1"/>
  <c r="U32" i="1"/>
  <c r="U31" i="1"/>
  <c r="U30" i="1"/>
  <c r="U29" i="1"/>
  <c r="S31" i="1"/>
  <c r="S32" i="1"/>
  <c r="O31" i="1"/>
</calcChain>
</file>

<file path=xl/sharedStrings.xml><?xml version="1.0" encoding="utf-8"?>
<sst xmlns="http://schemas.openxmlformats.org/spreadsheetml/2006/main" count="57" uniqueCount="34">
  <si>
    <t>HW1</t>
  </si>
  <si>
    <t>HW2</t>
  </si>
  <si>
    <t>HW3</t>
  </si>
  <si>
    <t>HW4</t>
  </si>
  <si>
    <t>HW5</t>
  </si>
  <si>
    <t xml:space="preserve">HW AVERAGE </t>
  </si>
  <si>
    <t>Test1</t>
  </si>
  <si>
    <t>Test2</t>
  </si>
  <si>
    <t xml:space="preserve">TEST AVERAGE </t>
  </si>
  <si>
    <t xml:space="preserve">Project Part 1 </t>
  </si>
  <si>
    <t>Project Part 2</t>
  </si>
  <si>
    <t xml:space="preserve">Project Part 3 </t>
  </si>
  <si>
    <t>Project Part 4</t>
  </si>
  <si>
    <t>Project Part 5</t>
  </si>
  <si>
    <t>PROJECT AVERAGE</t>
  </si>
  <si>
    <t>Final Exam</t>
  </si>
  <si>
    <t>Total</t>
  </si>
  <si>
    <t>SR</t>
  </si>
  <si>
    <t>AVERAGE</t>
  </si>
  <si>
    <t>Last Updated</t>
  </si>
  <si>
    <t>x not yet graded</t>
  </si>
  <si>
    <t>$ not received</t>
  </si>
  <si>
    <t>CL</t>
  </si>
  <si>
    <t>STANDARD DEV.</t>
  </si>
  <si>
    <t>MINIMUM</t>
  </si>
  <si>
    <t>MAXIMUM</t>
  </si>
  <si>
    <t>GR</t>
  </si>
  <si>
    <t>Maximum marks →</t>
  </si>
  <si>
    <t>Student Id  ↓</t>
  </si>
  <si>
    <t>Project Part 6</t>
  </si>
  <si>
    <t>Grade</t>
  </si>
  <si>
    <t>Final</t>
  </si>
  <si>
    <t>HW6</t>
  </si>
  <si>
    <t>12/12/2015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</si>
</sst>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.00;[Red]0.00"/>
  </numFmts>
  <fonts count="11"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3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7"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91494754233242E-2"/>
          <c:y val="4.3074774303603812E-2"/>
          <c:w val="0.89971704121037666"/>
          <c:h val="0.85973158380949133"/>
        </c:manualLayout>
      </c:layout>
      <c:barChart>
        <c:barDir val="col"/>
        <c:grouping val="stacked"/>
        <c:varyColors val="0"/>
        <c:ser>
          <c:idx val="0"/>
          <c:order val="0"/>
          <c:tx>
            <c:v>HOMEWORK</c:v>
          </c:tx>
          <c:spPr>
            <a:solidFill>
              <a:srgbClr val="4F81BD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val>
            <c:numRef>
              <c:f>Sheet1!$I$3:$I$27</c:f>
              <c:numCache>
                <c:formatCode>0.00;[Red]0.00</c:formatCode>
                <c:ptCount val="25"/>
                <c:pt idx="0">
                  <c:v>19.375</c:v>
                </c:pt>
                <c:pt idx="1">
                  <c:v>21.25</c:v>
                </c:pt>
                <c:pt idx="2">
                  <c:v>24.375</c:v>
                </c:pt>
                <c:pt idx="3">
                  <c:v>21.354166666666668</c:v>
                </c:pt>
                <c:pt idx="4">
                  <c:v>21.25</c:v>
                </c:pt>
                <c:pt idx="5">
                  <c:v>21.5625</c:v>
                </c:pt>
                <c:pt idx="6">
                  <c:v>19.979166666666668</c:v>
                </c:pt>
                <c:pt idx="7">
                  <c:v>21.875</c:v>
                </c:pt>
                <c:pt idx="8">
                  <c:v>17.083333333333332</c:v>
                </c:pt>
                <c:pt idx="9">
                  <c:v>23.75</c:v>
                </c:pt>
                <c:pt idx="10">
                  <c:v>23.541666666666668</c:v>
                </c:pt>
                <c:pt idx="11">
                  <c:v>18.25</c:v>
                </c:pt>
                <c:pt idx="12">
                  <c:v>20.645833333333332</c:v>
                </c:pt>
                <c:pt idx="13">
                  <c:v>23.020833333333332</c:v>
                </c:pt>
                <c:pt idx="14">
                  <c:v>21.145833333333332</c:v>
                </c:pt>
                <c:pt idx="15">
                  <c:v>21.479166666666668</c:v>
                </c:pt>
                <c:pt idx="16">
                  <c:v>21.875</c:v>
                </c:pt>
                <c:pt idx="17">
                  <c:v>24.583333333333332</c:v>
                </c:pt>
                <c:pt idx="18">
                  <c:v>24.375</c:v>
                </c:pt>
                <c:pt idx="19">
                  <c:v>24.270833333333332</c:v>
                </c:pt>
                <c:pt idx="20">
                  <c:v>23.75</c:v>
                </c:pt>
                <c:pt idx="21">
                  <c:v>23.854166666666668</c:v>
                </c:pt>
                <c:pt idx="22">
                  <c:v>24.583333333333332</c:v>
                </c:pt>
                <c:pt idx="23">
                  <c:v>24.270833333333332</c:v>
                </c:pt>
                <c:pt idx="24">
                  <c:v>23.645833333333332</c:v>
                </c:pt>
              </c:numCache>
            </c:numRef>
          </c:val>
        </c:ser>
        <c:ser>
          <c:idx val="1"/>
          <c:order val="1"/>
          <c:tx>
            <c:v>TESTS</c:v>
          </c:tx>
          <c:spPr>
            <a:solidFill>
              <a:srgbClr val="C0504D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val>
            <c:numRef>
              <c:f>Sheet1!$L$3:$L$27</c:f>
              <c:numCache>
                <c:formatCode>#,##0.00</c:formatCode>
                <c:ptCount val="25"/>
                <c:pt idx="0">
                  <c:v>22.75</c:v>
                </c:pt>
                <c:pt idx="1">
                  <c:v>23</c:v>
                </c:pt>
                <c:pt idx="2">
                  <c:v>22.25</c:v>
                </c:pt>
                <c:pt idx="3">
                  <c:v>22.75</c:v>
                </c:pt>
                <c:pt idx="4">
                  <c:v>23</c:v>
                </c:pt>
                <c:pt idx="5">
                  <c:v>21.75</c:v>
                </c:pt>
                <c:pt idx="6">
                  <c:v>22.25</c:v>
                </c:pt>
                <c:pt idx="7">
                  <c:v>20.75</c:v>
                </c:pt>
                <c:pt idx="8">
                  <c:v>18.25</c:v>
                </c:pt>
                <c:pt idx="9">
                  <c:v>19.5</c:v>
                </c:pt>
                <c:pt idx="10">
                  <c:v>20.25</c:v>
                </c:pt>
                <c:pt idx="11">
                  <c:v>19.625</c:v>
                </c:pt>
                <c:pt idx="12">
                  <c:v>22</c:v>
                </c:pt>
                <c:pt idx="13">
                  <c:v>20</c:v>
                </c:pt>
                <c:pt idx="14">
                  <c:v>22.75</c:v>
                </c:pt>
                <c:pt idx="15">
                  <c:v>18</c:v>
                </c:pt>
                <c:pt idx="16">
                  <c:v>18.75</c:v>
                </c:pt>
                <c:pt idx="17">
                  <c:v>21.5</c:v>
                </c:pt>
                <c:pt idx="18">
                  <c:v>22.25</c:v>
                </c:pt>
                <c:pt idx="19">
                  <c:v>23.25</c:v>
                </c:pt>
                <c:pt idx="20">
                  <c:v>20.5</c:v>
                </c:pt>
                <c:pt idx="21">
                  <c:v>19.25</c:v>
                </c:pt>
                <c:pt idx="22">
                  <c:v>21</c:v>
                </c:pt>
                <c:pt idx="23">
                  <c:v>19</c:v>
                </c:pt>
                <c:pt idx="24">
                  <c:v>21.5</c:v>
                </c:pt>
              </c:numCache>
            </c:numRef>
          </c:val>
        </c:ser>
        <c:ser>
          <c:idx val="2"/>
          <c:order val="2"/>
          <c:tx>
            <c:v>PROJECT</c:v>
          </c:tx>
          <c:spPr>
            <a:solidFill>
              <a:srgbClr val="9BBB59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val>
            <c:numRef>
              <c:f>Sheet1!$S$3:$S$27</c:f>
              <c:numCache>
                <c:formatCode>#,##0.00</c:formatCode>
                <c:ptCount val="25"/>
                <c:pt idx="0">
                  <c:v>21.875</c:v>
                </c:pt>
                <c:pt idx="1">
                  <c:v>23.4375</c:v>
                </c:pt>
                <c:pt idx="2">
                  <c:v>23.854166666666668</c:v>
                </c:pt>
                <c:pt idx="3">
                  <c:v>23.958333333333332</c:v>
                </c:pt>
                <c:pt idx="4">
                  <c:v>24.0625</c:v>
                </c:pt>
                <c:pt idx="5">
                  <c:v>21.25</c:v>
                </c:pt>
                <c:pt idx="6">
                  <c:v>23.958333333333332</c:v>
                </c:pt>
                <c:pt idx="7">
                  <c:v>23.958333333333332</c:v>
                </c:pt>
                <c:pt idx="8">
                  <c:v>21.666666666666668</c:v>
                </c:pt>
                <c:pt idx="9">
                  <c:v>24.375</c:v>
                </c:pt>
                <c:pt idx="10">
                  <c:v>23.645833333333332</c:v>
                </c:pt>
                <c:pt idx="11">
                  <c:v>23.333333333333332</c:v>
                </c:pt>
                <c:pt idx="12">
                  <c:v>22.8125</c:v>
                </c:pt>
                <c:pt idx="13">
                  <c:v>23.645833333333332</c:v>
                </c:pt>
                <c:pt idx="14">
                  <c:v>24.0625</c:v>
                </c:pt>
                <c:pt idx="15">
                  <c:v>23.333333333333332</c:v>
                </c:pt>
                <c:pt idx="16">
                  <c:v>21.666666666666668</c:v>
                </c:pt>
                <c:pt idx="17">
                  <c:v>24.375</c:v>
                </c:pt>
                <c:pt idx="18">
                  <c:v>21.041666666666668</c:v>
                </c:pt>
                <c:pt idx="19">
                  <c:v>21.041666666666668</c:v>
                </c:pt>
                <c:pt idx="20">
                  <c:v>21.041666666666668</c:v>
                </c:pt>
                <c:pt idx="21">
                  <c:v>21.666666666666668</c:v>
                </c:pt>
                <c:pt idx="22">
                  <c:v>21.041666666666668</c:v>
                </c:pt>
                <c:pt idx="23">
                  <c:v>23.645833333333332</c:v>
                </c:pt>
                <c:pt idx="24">
                  <c:v>21.354166666666668</c:v>
                </c:pt>
              </c:numCache>
            </c:numRef>
          </c:val>
        </c:ser>
        <c:ser>
          <c:idx val="3"/>
          <c:order val="3"/>
          <c:tx>
            <c:v>EXAM</c:v>
          </c:tx>
          <c:spPr>
            <a:solidFill>
              <a:srgbClr val="8064A2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val>
            <c:numRef>
              <c:f>Sheet1!$T$3:$T$27</c:f>
              <c:numCache>
                <c:formatCode>General</c:formatCode>
                <c:ptCount val="25"/>
                <c:pt idx="0">
                  <c:v>16</c:v>
                </c:pt>
                <c:pt idx="1">
                  <c:v>22.5</c:v>
                </c:pt>
                <c:pt idx="2">
                  <c:v>19.5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22.5</c:v>
                </c:pt>
                <c:pt idx="8">
                  <c:v>20.5</c:v>
                </c:pt>
                <c:pt idx="9">
                  <c:v>22</c:v>
                </c:pt>
                <c:pt idx="10">
                  <c:v>22.5</c:v>
                </c:pt>
                <c:pt idx="11">
                  <c:v>15</c:v>
                </c:pt>
                <c:pt idx="12">
                  <c:v>19</c:v>
                </c:pt>
                <c:pt idx="13">
                  <c:v>22.5</c:v>
                </c:pt>
                <c:pt idx="14">
                  <c:v>21.5</c:v>
                </c:pt>
                <c:pt idx="15">
                  <c:v>21</c:v>
                </c:pt>
                <c:pt idx="16">
                  <c:v>20.5</c:v>
                </c:pt>
                <c:pt idx="17">
                  <c:v>22</c:v>
                </c:pt>
                <c:pt idx="18">
                  <c:v>22</c:v>
                </c:pt>
                <c:pt idx="19">
                  <c:v>23.5</c:v>
                </c:pt>
                <c:pt idx="20">
                  <c:v>19</c:v>
                </c:pt>
                <c:pt idx="21">
                  <c:v>20</c:v>
                </c:pt>
                <c:pt idx="22">
                  <c:v>22.5</c:v>
                </c:pt>
                <c:pt idx="23">
                  <c:v>23</c:v>
                </c:pt>
                <c:pt idx="24">
                  <c:v>22.5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282288"/>
        <c:axId val="252281728"/>
      </c:barChart>
      <c:catAx>
        <c:axId val="2522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252281728"/>
        <c:crosses val="autoZero"/>
        <c:auto val="1"/>
        <c:lblAlgn val="ctr"/>
        <c:lblOffset val="100"/>
        <c:noMultiLvlLbl val="0"/>
      </c:catAx>
      <c:valAx>
        <c:axId val="2522817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/>
        <c:numFmt formatCode="0.00;[Red]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252282288"/>
        <c:crosses val="autoZero"/>
        <c:crossBetween val="between"/>
        <c:majorUnit val="10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43842283005307"/>
          <c:y val="2.4691382831973807E-2"/>
          <c:w val="0.47532565477992239"/>
          <c:h val="7.40741484959213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32</xdr:row>
      <xdr:rowOff>104775</xdr:rowOff>
    </xdr:from>
    <xdr:to>
      <xdr:col>21</xdr:col>
      <xdr:colOff>266700</xdr:colOff>
      <xdr:row>52</xdr:row>
      <xdr:rowOff>139699</xdr:rowOff>
    </xdr:to>
    <xdr:grpSp>
      <xdr:nvGrpSpPr>
        <xdr:cNvPr id="2" name="Group 1"/>
        <xdr:cNvGrpSpPr/>
      </xdr:nvGrpSpPr>
      <xdr:grpSpPr>
        <a:xfrm>
          <a:off x="1666875" y="6248400"/>
          <a:ext cx="9458325" cy="3273424"/>
          <a:chOff x="4619626" y="9944100"/>
          <a:chExt cx="7677149" cy="3502024"/>
        </a:xfrm>
      </xdr:grpSpPr>
      <xdr:graphicFrame macro="">
        <xdr:nvGraphicFramePr>
          <xdr:cNvPr id="1198" name="Chart 1"/>
          <xdr:cNvGraphicFramePr>
            <a:graphicFrameLocks/>
          </xdr:cNvGraphicFramePr>
        </xdr:nvGraphicFramePr>
        <xdr:xfrm>
          <a:off x="4619626" y="9944100"/>
          <a:ext cx="7419974" cy="3502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12011025" y="10410824"/>
            <a:ext cx="28575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endParaRPr lang="en-US" sz="1100" b="1"/>
          </a:p>
        </xdr:txBody>
      </xdr:sp>
    </xdr:grpSp>
    <xdr:clientData/>
  </xdr:twoCellAnchor>
  <xdr:twoCellAnchor>
    <xdr:from>
      <xdr:col>3</xdr:col>
      <xdr:colOff>285750</xdr:colOff>
      <xdr:row>35</xdr:row>
      <xdr:rowOff>66675</xdr:rowOff>
    </xdr:from>
    <xdr:to>
      <xdr:col>20</xdr:col>
      <xdr:colOff>419100</xdr:colOff>
      <xdr:row>39</xdr:row>
      <xdr:rowOff>104775</xdr:rowOff>
    </xdr:to>
    <xdr:sp macro="" textlink="">
      <xdr:nvSpPr>
        <xdr:cNvPr id="3" name="Rectangle 2"/>
        <xdr:cNvSpPr/>
      </xdr:nvSpPr>
      <xdr:spPr bwMode="auto">
        <a:xfrm>
          <a:off x="2295525" y="6696075"/>
          <a:ext cx="8524875" cy="685800"/>
        </a:xfrm>
        <a:prstGeom prst="rect">
          <a:avLst/>
        </a:prstGeom>
        <a:solidFill>
          <a:schemeClr val="accent3">
            <a:lumMod val="40000"/>
            <a:lumOff val="60000"/>
            <a:alpha val="27843"/>
          </a:scheme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oneCellAnchor>
    <xdr:from>
      <xdr:col>20</xdr:col>
      <xdr:colOff>142875</xdr:colOff>
      <xdr:row>33</xdr:row>
      <xdr:rowOff>95250</xdr:rowOff>
    </xdr:from>
    <xdr:ext cx="266291" cy="1297919"/>
    <xdr:sp macro="" textlink="">
      <xdr:nvSpPr>
        <xdr:cNvPr id="5" name="TextBox 4"/>
        <xdr:cNvSpPr txBox="1"/>
      </xdr:nvSpPr>
      <xdr:spPr>
        <a:xfrm>
          <a:off x="12696825" y="6724650"/>
          <a:ext cx="266291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B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22" zoomScaleNormal="100" workbookViewId="0">
      <selection activeCell="V39" sqref="V39"/>
    </sheetView>
  </sheetViews>
  <sheetFormatPr defaultColWidth="9.28515625" defaultRowHeight="12.75"/>
  <cols>
    <col min="1" max="1" width="18.85546875" style="19" customWidth="1"/>
    <col min="2" max="2" width="5.42578125" style="9" customWidth="1"/>
    <col min="3" max="3" width="5.85546875" style="2" customWidth="1"/>
    <col min="4" max="7" width="5.140625" style="1" customWidth="1"/>
    <col min="8" max="8" width="5.140625" style="27" customWidth="1"/>
    <col min="9" max="9" width="10.5703125" style="3" customWidth="1"/>
    <col min="10" max="10" width="6.42578125" style="1" customWidth="1"/>
    <col min="11" max="11" width="6.28515625" style="1" customWidth="1"/>
    <col min="12" max="12" width="10.7109375" style="3" customWidth="1"/>
    <col min="13" max="14" width="7.7109375" style="1" customWidth="1"/>
    <col min="15" max="15" width="8.28515625" style="1" customWidth="1"/>
    <col min="16" max="18" width="8.140625" style="1" customWidth="1"/>
    <col min="19" max="19" width="11" style="3" customWidth="1"/>
    <col min="20" max="20" width="7" style="3" customWidth="1"/>
    <col min="21" max="21" width="6.85546875" style="3" customWidth="1"/>
    <col min="22" max="22" width="8.28515625" style="23" customWidth="1"/>
    <col min="23" max="16384" width="9.28515625" style="1"/>
  </cols>
  <sheetData>
    <row r="1" spans="1:22" s="4" customFormat="1" ht="44.25" customHeight="1">
      <c r="A1" s="18" t="s">
        <v>28</v>
      </c>
      <c r="B1" s="9" t="s">
        <v>22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32</v>
      </c>
      <c r="I1" s="12" t="s">
        <v>5</v>
      </c>
      <c r="J1" s="4" t="s">
        <v>6</v>
      </c>
      <c r="K1" s="4" t="s">
        <v>7</v>
      </c>
      <c r="L1" s="12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29</v>
      </c>
      <c r="S1" s="12" t="s">
        <v>14</v>
      </c>
      <c r="T1" s="12" t="s">
        <v>15</v>
      </c>
      <c r="U1" s="16" t="s">
        <v>16</v>
      </c>
      <c r="V1" s="18" t="s">
        <v>30</v>
      </c>
    </row>
    <row r="2" spans="1:22" s="4" customFormat="1" ht="16.5" customHeight="1">
      <c r="A2" s="18" t="s">
        <v>27</v>
      </c>
      <c r="C2" s="4">
        <v>10</v>
      </c>
      <c r="D2" s="4">
        <v>10</v>
      </c>
      <c r="E2" s="4">
        <v>10</v>
      </c>
      <c r="F2" s="4">
        <v>10</v>
      </c>
      <c r="G2" s="4">
        <v>10</v>
      </c>
      <c r="H2" s="4">
        <v>10</v>
      </c>
      <c r="I2" s="12">
        <f t="shared" ref="I2:I27" si="0">SUM(C2:H2)*5/12</f>
        <v>25</v>
      </c>
      <c r="J2" s="4">
        <v>25</v>
      </c>
      <c r="K2" s="4">
        <v>25</v>
      </c>
      <c r="L2" s="12">
        <f>(J2+K2)/2</f>
        <v>25</v>
      </c>
      <c r="M2" s="5">
        <v>20</v>
      </c>
      <c r="N2" s="5">
        <v>20</v>
      </c>
      <c r="O2" s="5">
        <v>20</v>
      </c>
      <c r="P2" s="5">
        <v>20</v>
      </c>
      <c r="Q2" s="5">
        <v>20</v>
      </c>
      <c r="R2" s="5">
        <v>20</v>
      </c>
      <c r="S2" s="12">
        <v>25</v>
      </c>
      <c r="T2" s="12">
        <v>25</v>
      </c>
      <c r="U2" s="16">
        <v>100</v>
      </c>
      <c r="V2" s="18" t="s">
        <v>31</v>
      </c>
    </row>
    <row r="3" spans="1:22" ht="14.25">
      <c r="A3" s="26">
        <v>902530684</v>
      </c>
      <c r="B3" s="24" t="s">
        <v>17</v>
      </c>
      <c r="C3" s="27">
        <v>10</v>
      </c>
      <c r="D3" s="1">
        <v>9.5</v>
      </c>
      <c r="E3" s="1">
        <v>7</v>
      </c>
      <c r="F3" s="1">
        <v>5</v>
      </c>
      <c r="G3" s="1">
        <v>7</v>
      </c>
      <c r="H3" s="27">
        <v>8</v>
      </c>
      <c r="I3" s="13">
        <f t="shared" si="0"/>
        <v>19.375</v>
      </c>
      <c r="J3" s="1">
        <v>22.5</v>
      </c>
      <c r="K3" s="1">
        <v>23</v>
      </c>
      <c r="L3" s="14">
        <f>(J3+K3)/2</f>
        <v>22.75</v>
      </c>
      <c r="M3" s="27">
        <v>17</v>
      </c>
      <c r="N3" s="1">
        <v>20</v>
      </c>
      <c r="O3" s="2">
        <v>20</v>
      </c>
      <c r="P3" s="2">
        <v>10</v>
      </c>
      <c r="Q3" s="2">
        <v>18</v>
      </c>
      <c r="R3" s="1">
        <v>20</v>
      </c>
      <c r="S3" s="14">
        <f t="shared" ref="S3:S24" si="1">SUM(M3:R3)*5/24</f>
        <v>21.875</v>
      </c>
      <c r="T3" s="15">
        <v>16</v>
      </c>
      <c r="U3" s="17">
        <f t="shared" ref="U3:U24" si="2">SUM(I3,L3,S3,T3)</f>
        <v>80</v>
      </c>
      <c r="V3" s="23" t="str">
        <f>IF(U3&gt;=89,"A",IF(U3&gt;=75,"B",IF(U3&gt;=60,"C",IF(U3&gt;=50,"D",IF(U3&lt;50,"TBD")))))</f>
        <v>B</v>
      </c>
    </row>
    <row r="4" spans="1:22" ht="14.25">
      <c r="A4" s="18">
        <v>902507828</v>
      </c>
      <c r="B4" s="24" t="s">
        <v>17</v>
      </c>
      <c r="C4" s="27">
        <v>10</v>
      </c>
      <c r="D4" s="1">
        <v>10</v>
      </c>
      <c r="E4" s="1">
        <v>9</v>
      </c>
      <c r="F4" s="1">
        <v>5.5</v>
      </c>
      <c r="G4" s="1">
        <v>9.5</v>
      </c>
      <c r="H4" s="27">
        <v>7</v>
      </c>
      <c r="I4" s="13">
        <f t="shared" si="0"/>
        <v>21.25</v>
      </c>
      <c r="J4" s="1">
        <v>21.5</v>
      </c>
      <c r="K4" s="1">
        <v>24.5</v>
      </c>
      <c r="L4" s="14">
        <f t="shared" ref="L4:L24" si="3">(J4+K4)/2</f>
        <v>23</v>
      </c>
      <c r="M4" s="27">
        <v>17.5</v>
      </c>
      <c r="N4" s="1">
        <v>19</v>
      </c>
      <c r="O4" s="1">
        <v>20</v>
      </c>
      <c r="P4" s="1">
        <v>18</v>
      </c>
      <c r="Q4" s="2">
        <v>18</v>
      </c>
      <c r="R4" s="1">
        <v>20</v>
      </c>
      <c r="S4" s="14">
        <f t="shared" si="1"/>
        <v>23.4375</v>
      </c>
      <c r="T4" s="15">
        <v>22.5</v>
      </c>
      <c r="U4" s="17">
        <f t="shared" si="2"/>
        <v>90.1875</v>
      </c>
      <c r="V4" s="23" t="str">
        <f>IF(U4&gt;=89,"A",IF(U4&gt;=75,"B",IF(U4&gt;=60,"C",IF(U4&gt;=50,"D",IF(U4&lt;50,"TBD")))))</f>
        <v>A</v>
      </c>
    </row>
    <row r="5" spans="1:22" ht="14.25">
      <c r="A5" s="18">
        <v>903519077</v>
      </c>
      <c r="B5" s="24" t="s">
        <v>26</v>
      </c>
      <c r="C5" s="27">
        <v>9.5</v>
      </c>
      <c r="D5" s="1">
        <v>8</v>
      </c>
      <c r="E5" s="1">
        <v>9.5</v>
      </c>
      <c r="F5" s="1">
        <v>9.5</v>
      </c>
      <c r="G5" s="1">
        <v>10</v>
      </c>
      <c r="H5" s="27">
        <v>12</v>
      </c>
      <c r="I5" s="13">
        <f t="shared" si="0"/>
        <v>24.375</v>
      </c>
      <c r="J5" s="1">
        <v>21.5</v>
      </c>
      <c r="K5" s="1">
        <v>23</v>
      </c>
      <c r="L5" s="14">
        <f t="shared" si="3"/>
        <v>22.25</v>
      </c>
      <c r="M5" s="27">
        <v>14.5</v>
      </c>
      <c r="N5" s="1">
        <v>20</v>
      </c>
      <c r="O5" s="1">
        <v>20</v>
      </c>
      <c r="P5" s="1">
        <v>20</v>
      </c>
      <c r="Q5" s="2">
        <v>20</v>
      </c>
      <c r="R5" s="1">
        <v>20</v>
      </c>
      <c r="S5" s="14">
        <f t="shared" si="1"/>
        <v>23.854166666666668</v>
      </c>
      <c r="T5" s="15">
        <v>19.5</v>
      </c>
      <c r="U5" s="17">
        <f t="shared" si="2"/>
        <v>89.979166666666671</v>
      </c>
      <c r="V5" s="23" t="str">
        <f>IF(U5&gt;=89,"A",IF(U5&gt;=75,"B",IF(U5&gt;=60,"C",IF(U5&gt;=50,"D",IF(U5&lt;50,"TBD")))))</f>
        <v>A</v>
      </c>
    </row>
    <row r="6" spans="1:22" ht="14.25">
      <c r="A6" s="18">
        <v>903294684</v>
      </c>
      <c r="B6" s="24" t="s">
        <v>17</v>
      </c>
      <c r="C6" s="27">
        <v>9</v>
      </c>
      <c r="D6" s="1">
        <v>9.75</v>
      </c>
      <c r="E6" s="1">
        <v>8.5</v>
      </c>
      <c r="F6" s="1">
        <v>6.5</v>
      </c>
      <c r="G6" s="1">
        <v>8</v>
      </c>
      <c r="H6" s="27">
        <v>9.5</v>
      </c>
      <c r="I6" s="13">
        <f t="shared" si="0"/>
        <v>21.354166666666668</v>
      </c>
      <c r="J6" s="1">
        <v>23</v>
      </c>
      <c r="K6" s="1">
        <v>22.5</v>
      </c>
      <c r="L6" s="14">
        <f t="shared" si="3"/>
        <v>22.75</v>
      </c>
      <c r="M6" s="27">
        <v>17</v>
      </c>
      <c r="N6" s="1">
        <v>20</v>
      </c>
      <c r="O6" s="1">
        <v>20</v>
      </c>
      <c r="P6" s="1">
        <v>20</v>
      </c>
      <c r="Q6" s="2">
        <v>18</v>
      </c>
      <c r="R6" s="1">
        <v>20</v>
      </c>
      <c r="S6" s="14">
        <f t="shared" si="1"/>
        <v>23.958333333333332</v>
      </c>
      <c r="T6" s="15">
        <v>17</v>
      </c>
      <c r="U6" s="17">
        <f t="shared" si="2"/>
        <v>85.0625</v>
      </c>
      <c r="V6" s="23" t="str">
        <f>IF(U6&gt;=89,"A",IF(U6&gt;=75,"B",IF(U6&gt;=60,"C",IF(U6&gt;=50,"D",IF(U6&lt;50,"TBD")))))</f>
        <v>B</v>
      </c>
    </row>
    <row r="7" spans="1:22" ht="14.25">
      <c r="A7" s="18">
        <v>903004054</v>
      </c>
      <c r="B7" s="24" t="s">
        <v>17</v>
      </c>
      <c r="C7" s="27">
        <v>10</v>
      </c>
      <c r="D7" s="1">
        <v>9.5</v>
      </c>
      <c r="E7" s="1">
        <v>9</v>
      </c>
      <c r="F7" s="1">
        <v>6</v>
      </c>
      <c r="G7" s="1">
        <v>8.5</v>
      </c>
      <c r="H7" s="27">
        <v>8</v>
      </c>
      <c r="I7" s="13">
        <f t="shared" si="0"/>
        <v>21.25</v>
      </c>
      <c r="J7" s="1">
        <v>25</v>
      </c>
      <c r="K7" s="1">
        <v>21</v>
      </c>
      <c r="L7" s="14">
        <f t="shared" si="3"/>
        <v>23</v>
      </c>
      <c r="M7" s="27">
        <v>17.5</v>
      </c>
      <c r="N7" s="1">
        <v>20</v>
      </c>
      <c r="O7" s="1">
        <v>20</v>
      </c>
      <c r="P7" s="1">
        <v>18</v>
      </c>
      <c r="Q7" s="2">
        <v>20</v>
      </c>
      <c r="R7" s="1">
        <v>20</v>
      </c>
      <c r="S7" s="14">
        <f t="shared" si="1"/>
        <v>24.0625</v>
      </c>
      <c r="T7" s="15">
        <v>15</v>
      </c>
      <c r="U7" s="17">
        <f t="shared" si="2"/>
        <v>83.3125</v>
      </c>
      <c r="V7" s="23" t="str">
        <f>IF(U7&gt;=89,"A",IF(U7&gt;=75,"B",IF(U7&gt;=60,"C",IF(U7&gt;=50,"D",IF(U7&lt;50,"TBD")))))</f>
        <v>B</v>
      </c>
    </row>
    <row r="8" spans="1:22" ht="14.25">
      <c r="A8" s="18">
        <v>903795150</v>
      </c>
      <c r="B8" s="24" t="s">
        <v>26</v>
      </c>
      <c r="C8" s="27">
        <v>9.5</v>
      </c>
      <c r="D8" s="1">
        <v>7.75</v>
      </c>
      <c r="E8" s="1">
        <v>9.5</v>
      </c>
      <c r="F8" s="1">
        <v>7</v>
      </c>
      <c r="G8" s="1">
        <v>9</v>
      </c>
      <c r="H8" s="27">
        <v>9</v>
      </c>
      <c r="I8" s="13">
        <f t="shared" si="0"/>
        <v>21.5625</v>
      </c>
      <c r="J8" s="1">
        <v>21.5</v>
      </c>
      <c r="K8" s="1">
        <v>22</v>
      </c>
      <c r="L8" s="14">
        <f t="shared" si="3"/>
        <v>21.75</v>
      </c>
      <c r="M8" s="27">
        <v>17</v>
      </c>
      <c r="N8" s="1">
        <v>20</v>
      </c>
      <c r="O8" s="1">
        <v>20</v>
      </c>
      <c r="P8" s="1">
        <v>17</v>
      </c>
      <c r="Q8" s="2">
        <v>18</v>
      </c>
      <c r="R8" s="1">
        <v>10</v>
      </c>
      <c r="S8" s="14">
        <f t="shared" si="1"/>
        <v>21.25</v>
      </c>
      <c r="T8" s="15">
        <v>16</v>
      </c>
      <c r="U8" s="17">
        <f t="shared" si="2"/>
        <v>80.5625</v>
      </c>
      <c r="V8" s="23" t="str">
        <f>IF(U8&gt;=89,"A",IF(U8&gt;=75,"B",IF(U8&gt;=60,"C",IF(U8&gt;=50,"D",IF(U8&lt;50,"TBD")))))</f>
        <v>B</v>
      </c>
    </row>
    <row r="9" spans="1:22" ht="14.25">
      <c r="A9" s="18">
        <v>903302874</v>
      </c>
      <c r="B9" s="24" t="s">
        <v>17</v>
      </c>
      <c r="C9" s="27">
        <v>7.7</v>
      </c>
      <c r="D9" s="1">
        <v>9.75</v>
      </c>
      <c r="E9" s="1">
        <v>9</v>
      </c>
      <c r="F9" s="1">
        <v>5</v>
      </c>
      <c r="G9" s="1">
        <v>8</v>
      </c>
      <c r="H9" s="27">
        <v>8.5</v>
      </c>
      <c r="I9" s="13">
        <f t="shared" si="0"/>
        <v>19.979166666666668</v>
      </c>
      <c r="J9" s="1">
        <v>21.5</v>
      </c>
      <c r="K9" s="1">
        <v>23</v>
      </c>
      <c r="L9" s="14">
        <f t="shared" si="3"/>
        <v>22.25</v>
      </c>
      <c r="M9" s="27">
        <v>17</v>
      </c>
      <c r="N9" s="1">
        <v>20</v>
      </c>
      <c r="O9" s="1">
        <v>20</v>
      </c>
      <c r="P9" s="1">
        <v>20</v>
      </c>
      <c r="Q9" s="2">
        <v>18</v>
      </c>
      <c r="R9" s="1">
        <v>20</v>
      </c>
      <c r="S9" s="14">
        <f t="shared" si="1"/>
        <v>23.958333333333332</v>
      </c>
      <c r="T9" s="15">
        <v>18</v>
      </c>
      <c r="U9" s="17">
        <f t="shared" si="2"/>
        <v>84.1875</v>
      </c>
      <c r="V9" s="23" t="str">
        <f>IF(U9&gt;=89,"A",IF(U9&gt;=75,"B",IF(U9&gt;=60,"C",IF(U9&gt;=50,"D",IF(U9&lt;50,"TBD")))))</f>
        <v>B</v>
      </c>
    </row>
    <row r="10" spans="1:22" ht="14.25">
      <c r="A10" s="18">
        <v>903088097</v>
      </c>
      <c r="B10" s="24" t="s">
        <v>17</v>
      </c>
      <c r="C10" s="27">
        <v>9</v>
      </c>
      <c r="D10" s="1">
        <v>10</v>
      </c>
      <c r="E10" s="1">
        <v>9.5</v>
      </c>
      <c r="F10" s="1">
        <v>8</v>
      </c>
      <c r="G10" s="1">
        <v>8.5</v>
      </c>
      <c r="H10" s="27">
        <v>7.5</v>
      </c>
      <c r="I10" s="13">
        <f t="shared" si="0"/>
        <v>21.875</v>
      </c>
      <c r="J10" s="1">
        <v>20</v>
      </c>
      <c r="K10" s="1">
        <v>21.5</v>
      </c>
      <c r="L10" s="14">
        <f t="shared" si="3"/>
        <v>20.75</v>
      </c>
      <c r="M10" s="27">
        <v>18</v>
      </c>
      <c r="N10" s="1">
        <v>20</v>
      </c>
      <c r="O10" s="1">
        <v>20</v>
      </c>
      <c r="P10" s="1">
        <v>17</v>
      </c>
      <c r="Q10" s="2">
        <v>20</v>
      </c>
      <c r="R10" s="1">
        <v>20</v>
      </c>
      <c r="S10" s="14">
        <f t="shared" si="1"/>
        <v>23.958333333333332</v>
      </c>
      <c r="T10" s="15">
        <v>22.5</v>
      </c>
      <c r="U10" s="17">
        <f t="shared" si="2"/>
        <v>89.083333333333329</v>
      </c>
      <c r="V10" s="23" t="str">
        <f>IF(U10&gt;=89,"A",IF(U10&gt;=75,"B",IF(U10&gt;=60,"C",IF(U10&gt;=50,"D",IF(U10&lt;50,"TBD")))))</f>
        <v>A</v>
      </c>
    </row>
    <row r="11" spans="1:22" ht="14.25">
      <c r="A11" s="18">
        <v>903848285</v>
      </c>
      <c r="B11" s="24" t="s">
        <v>26</v>
      </c>
      <c r="C11" s="27">
        <v>9</v>
      </c>
      <c r="D11" s="1">
        <v>9</v>
      </c>
      <c r="E11" s="1">
        <v>7</v>
      </c>
      <c r="F11" s="1">
        <v>9</v>
      </c>
      <c r="G11" s="1">
        <v>7</v>
      </c>
      <c r="H11" s="27">
        <v>0</v>
      </c>
      <c r="I11" s="13">
        <f t="shared" si="0"/>
        <v>17.083333333333332</v>
      </c>
      <c r="J11" s="1">
        <v>17.5</v>
      </c>
      <c r="K11" s="1">
        <v>19</v>
      </c>
      <c r="L11" s="14">
        <f t="shared" si="3"/>
        <v>18.25</v>
      </c>
      <c r="M11" s="27">
        <v>18</v>
      </c>
      <c r="N11" s="1">
        <v>20</v>
      </c>
      <c r="O11" s="1">
        <v>20</v>
      </c>
      <c r="P11" s="1">
        <v>18</v>
      </c>
      <c r="Q11" s="2">
        <v>18</v>
      </c>
      <c r="R11" s="1">
        <v>10</v>
      </c>
      <c r="S11" s="14">
        <f t="shared" si="1"/>
        <v>21.666666666666668</v>
      </c>
      <c r="T11" s="15">
        <v>20.5</v>
      </c>
      <c r="U11" s="17">
        <f t="shared" si="2"/>
        <v>77.5</v>
      </c>
      <c r="V11" s="23" t="str">
        <f>IF(U11&gt;=89,"A",IF(U11&gt;=75,"B",IF(U11&gt;=60,"C",IF(U11&gt;=50,"D",IF(U11&lt;50,"TBD")))))</f>
        <v>B</v>
      </c>
    </row>
    <row r="12" spans="1:22" ht="14.25">
      <c r="A12" s="18">
        <v>903847923</v>
      </c>
      <c r="B12" s="24" t="s">
        <v>26</v>
      </c>
      <c r="C12" s="27">
        <v>9.5</v>
      </c>
      <c r="D12" s="1">
        <v>10</v>
      </c>
      <c r="E12" s="1">
        <v>9</v>
      </c>
      <c r="F12" s="1">
        <v>9.5</v>
      </c>
      <c r="G12" s="1">
        <v>7</v>
      </c>
      <c r="H12" s="27">
        <v>12</v>
      </c>
      <c r="I12" s="13">
        <f t="shared" si="0"/>
        <v>23.75</v>
      </c>
      <c r="J12" s="1">
        <v>17.5</v>
      </c>
      <c r="K12" s="1">
        <v>21.5</v>
      </c>
      <c r="L12" s="14">
        <f t="shared" si="3"/>
        <v>19.5</v>
      </c>
      <c r="M12" s="27">
        <v>17</v>
      </c>
      <c r="N12" s="1">
        <v>20</v>
      </c>
      <c r="O12" s="1">
        <v>20</v>
      </c>
      <c r="P12" s="1">
        <v>20</v>
      </c>
      <c r="Q12" s="2">
        <v>20</v>
      </c>
      <c r="R12" s="1">
        <v>20</v>
      </c>
      <c r="S12" s="14">
        <f t="shared" si="1"/>
        <v>24.375</v>
      </c>
      <c r="T12" s="15">
        <v>22</v>
      </c>
      <c r="U12" s="17">
        <f t="shared" si="2"/>
        <v>89.625</v>
      </c>
      <c r="V12" s="23" t="str">
        <f>IF(U12&gt;=89,"A",IF(U12&gt;=75,"B",IF(U12&gt;=60,"C",IF(U12&gt;=50,"D",IF(U12&lt;50,"TBD")))))</f>
        <v>A</v>
      </c>
    </row>
    <row r="13" spans="1:22" ht="14.25">
      <c r="A13" s="18">
        <v>903789743</v>
      </c>
      <c r="B13" s="24" t="s">
        <v>26</v>
      </c>
      <c r="C13" s="27">
        <v>10</v>
      </c>
      <c r="D13" s="1">
        <v>9</v>
      </c>
      <c r="E13" s="1">
        <v>9.5</v>
      </c>
      <c r="F13" s="1">
        <v>9</v>
      </c>
      <c r="G13" s="1">
        <v>10</v>
      </c>
      <c r="H13" s="27">
        <v>9</v>
      </c>
      <c r="I13" s="13">
        <f t="shared" si="0"/>
        <v>23.541666666666668</v>
      </c>
      <c r="J13" s="1">
        <v>17.5</v>
      </c>
      <c r="K13" s="1">
        <v>23</v>
      </c>
      <c r="L13" s="14">
        <f t="shared" si="3"/>
        <v>20.25</v>
      </c>
      <c r="M13" s="27">
        <v>15.5</v>
      </c>
      <c r="N13" s="1">
        <v>20</v>
      </c>
      <c r="O13" s="1">
        <v>20</v>
      </c>
      <c r="P13" s="2">
        <v>20</v>
      </c>
      <c r="Q13" s="2">
        <v>20</v>
      </c>
      <c r="R13" s="1">
        <v>18</v>
      </c>
      <c r="S13" s="14">
        <f t="shared" si="1"/>
        <v>23.645833333333332</v>
      </c>
      <c r="T13" s="15">
        <v>22.5</v>
      </c>
      <c r="U13" s="17">
        <f t="shared" si="2"/>
        <v>89.9375</v>
      </c>
      <c r="V13" s="23" t="str">
        <f>IF(U13&gt;=89,"A",IF(U13&gt;=75,"B",IF(U13&gt;=60,"C",IF(U13&gt;=50,"D",IF(U13&lt;50,"TBD")))))</f>
        <v>A</v>
      </c>
    </row>
    <row r="14" spans="1:22" ht="14.25">
      <c r="A14" s="18">
        <v>903002348</v>
      </c>
      <c r="B14" s="24" t="s">
        <v>17</v>
      </c>
      <c r="C14" s="27">
        <v>8.3000000000000007</v>
      </c>
      <c r="D14" s="1">
        <v>10</v>
      </c>
      <c r="E14" s="1">
        <v>9</v>
      </c>
      <c r="F14" s="1">
        <v>6</v>
      </c>
      <c r="G14" s="1">
        <v>8.5</v>
      </c>
      <c r="H14" s="27">
        <v>2</v>
      </c>
      <c r="I14" s="13">
        <f t="shared" si="0"/>
        <v>18.25</v>
      </c>
      <c r="J14" s="1">
        <v>21.25</v>
      </c>
      <c r="K14" s="1">
        <v>18</v>
      </c>
      <c r="L14" s="14">
        <f t="shared" si="3"/>
        <v>19.625</v>
      </c>
      <c r="M14" s="27">
        <v>18</v>
      </c>
      <c r="N14" s="1">
        <v>19</v>
      </c>
      <c r="O14" s="1">
        <v>20</v>
      </c>
      <c r="P14" s="2">
        <v>20</v>
      </c>
      <c r="Q14" s="2">
        <v>15</v>
      </c>
      <c r="R14" s="1">
        <v>20</v>
      </c>
      <c r="S14" s="14">
        <f t="shared" si="1"/>
        <v>23.333333333333332</v>
      </c>
      <c r="T14" s="15">
        <v>15</v>
      </c>
      <c r="U14" s="17">
        <f t="shared" si="2"/>
        <v>76.208333333333329</v>
      </c>
      <c r="V14" s="23" t="str">
        <f>IF(U14&gt;=89,"A",IF(U14&gt;=75,"B",IF(U14&gt;=60,"C",IF(U14&gt;=50,"D",IF(U14&lt;50,"TBD")))))</f>
        <v>B</v>
      </c>
    </row>
    <row r="15" spans="1:22" ht="14.25">
      <c r="A15" s="18">
        <v>903107698</v>
      </c>
      <c r="B15" s="24" t="s">
        <v>17</v>
      </c>
      <c r="C15" s="27">
        <v>9.3000000000000007</v>
      </c>
      <c r="D15" s="1">
        <v>8.75</v>
      </c>
      <c r="E15" s="1">
        <v>8</v>
      </c>
      <c r="F15" s="1">
        <v>6.5</v>
      </c>
      <c r="G15" s="1">
        <v>7</v>
      </c>
      <c r="H15" s="27">
        <v>10</v>
      </c>
      <c r="I15" s="13">
        <f t="shared" si="0"/>
        <v>20.645833333333332</v>
      </c>
      <c r="J15" s="1">
        <v>21</v>
      </c>
      <c r="K15" s="1">
        <v>23</v>
      </c>
      <c r="L15" s="14">
        <f t="shared" si="3"/>
        <v>22</v>
      </c>
      <c r="M15" s="27">
        <v>15.5</v>
      </c>
      <c r="N15" s="1">
        <v>19</v>
      </c>
      <c r="O15" s="1">
        <v>20</v>
      </c>
      <c r="P15" s="2">
        <v>20</v>
      </c>
      <c r="Q15" s="2">
        <v>15</v>
      </c>
      <c r="R15" s="1">
        <v>20</v>
      </c>
      <c r="S15" s="14">
        <f t="shared" si="1"/>
        <v>22.8125</v>
      </c>
      <c r="T15" s="15">
        <v>19</v>
      </c>
      <c r="U15" s="17">
        <f t="shared" si="2"/>
        <v>84.458333333333329</v>
      </c>
      <c r="V15" s="23" t="str">
        <f>IF(U15&gt;=89,"A",IF(U15&gt;=75,"B",IF(U15&gt;=60,"C",IF(U15&gt;=50,"D",IF(U15&lt;50,"TBD")))))</f>
        <v>B</v>
      </c>
    </row>
    <row r="16" spans="1:22" ht="14.25">
      <c r="A16" s="18">
        <v>903803708</v>
      </c>
      <c r="B16" s="24" t="s">
        <v>26</v>
      </c>
      <c r="C16" s="27">
        <v>8.5</v>
      </c>
      <c r="D16" s="1">
        <v>9.75</v>
      </c>
      <c r="E16" s="1">
        <v>9</v>
      </c>
      <c r="F16" s="1">
        <v>8</v>
      </c>
      <c r="G16" s="1">
        <v>10</v>
      </c>
      <c r="H16" s="27">
        <v>10</v>
      </c>
      <c r="I16" s="13">
        <f t="shared" si="0"/>
        <v>23.020833333333332</v>
      </c>
      <c r="J16" s="1">
        <v>19.5</v>
      </c>
      <c r="K16" s="1">
        <v>20.5</v>
      </c>
      <c r="L16" s="14">
        <f t="shared" si="3"/>
        <v>20</v>
      </c>
      <c r="M16" s="27">
        <v>15.5</v>
      </c>
      <c r="N16" s="1">
        <v>20</v>
      </c>
      <c r="O16" s="1">
        <v>20</v>
      </c>
      <c r="P16" s="2">
        <v>20</v>
      </c>
      <c r="Q16" s="2">
        <v>20</v>
      </c>
      <c r="R16" s="1">
        <v>18</v>
      </c>
      <c r="S16" s="14">
        <f t="shared" si="1"/>
        <v>23.645833333333332</v>
      </c>
      <c r="T16" s="15">
        <v>22.5</v>
      </c>
      <c r="U16" s="17">
        <f t="shared" si="2"/>
        <v>89.166666666666657</v>
      </c>
      <c r="V16" s="23" t="str">
        <f>IF(U16&gt;=89,"A",IF(U16&gt;=75,"B",IF(U16&gt;=60,"C",IF(U16&gt;=50,"D",IF(U16&lt;50,"TBD")))))</f>
        <v>A</v>
      </c>
    </row>
    <row r="17" spans="1:22" ht="14.25">
      <c r="A17" s="18">
        <v>903007234</v>
      </c>
      <c r="B17" s="24" t="s">
        <v>17</v>
      </c>
      <c r="C17" s="27">
        <v>10</v>
      </c>
      <c r="D17" s="1">
        <v>9.75</v>
      </c>
      <c r="E17" s="1">
        <v>9</v>
      </c>
      <c r="F17" s="1">
        <v>5.5</v>
      </c>
      <c r="G17" s="1">
        <v>7.5</v>
      </c>
      <c r="H17" s="27">
        <v>9</v>
      </c>
      <c r="I17" s="13">
        <f t="shared" si="0"/>
        <v>21.145833333333332</v>
      </c>
      <c r="J17" s="1">
        <v>23.5</v>
      </c>
      <c r="K17" s="1">
        <v>22</v>
      </c>
      <c r="L17" s="14">
        <f t="shared" si="3"/>
        <v>22.75</v>
      </c>
      <c r="M17" s="27">
        <v>17.5</v>
      </c>
      <c r="N17" s="1">
        <v>20</v>
      </c>
      <c r="O17" s="1">
        <v>20</v>
      </c>
      <c r="P17" s="2">
        <v>18</v>
      </c>
      <c r="Q17" s="2">
        <v>20</v>
      </c>
      <c r="R17" s="1">
        <v>20</v>
      </c>
      <c r="S17" s="14">
        <f t="shared" si="1"/>
        <v>24.0625</v>
      </c>
      <c r="T17" s="15">
        <v>21.5</v>
      </c>
      <c r="U17" s="17">
        <f t="shared" si="2"/>
        <v>89.458333333333329</v>
      </c>
      <c r="V17" s="23" t="str">
        <f>IF(U17&gt;=89,"A",IF(U17&gt;=75,"B",IF(U17&gt;=60,"C",IF(U17&gt;=50,"D",IF(U17&lt;50,"TBD")))))</f>
        <v>A</v>
      </c>
    </row>
    <row r="18" spans="1:22" ht="14.25">
      <c r="A18" s="18">
        <v>902119250</v>
      </c>
      <c r="B18" s="24" t="s">
        <v>17</v>
      </c>
      <c r="C18" s="27">
        <v>9.8000000000000007</v>
      </c>
      <c r="D18" s="1">
        <v>8.75</v>
      </c>
      <c r="E18" s="1">
        <v>8.5</v>
      </c>
      <c r="F18" s="1">
        <v>6</v>
      </c>
      <c r="G18" s="1">
        <v>9.5</v>
      </c>
      <c r="H18" s="27">
        <v>9</v>
      </c>
      <c r="I18" s="13">
        <f t="shared" si="0"/>
        <v>21.479166666666668</v>
      </c>
      <c r="J18" s="1">
        <v>20</v>
      </c>
      <c r="K18" s="1">
        <v>16</v>
      </c>
      <c r="L18" s="14">
        <f t="shared" si="3"/>
        <v>18</v>
      </c>
      <c r="M18" s="27">
        <v>18</v>
      </c>
      <c r="N18" s="1">
        <v>19</v>
      </c>
      <c r="O18" s="1">
        <v>20</v>
      </c>
      <c r="P18" s="1">
        <v>20</v>
      </c>
      <c r="Q18" s="1">
        <v>15</v>
      </c>
      <c r="R18" s="1">
        <v>20</v>
      </c>
      <c r="S18" s="14">
        <f t="shared" si="1"/>
        <v>23.333333333333332</v>
      </c>
      <c r="T18" s="15">
        <v>21</v>
      </c>
      <c r="U18" s="17">
        <f t="shared" si="2"/>
        <v>83.8125</v>
      </c>
      <c r="V18" s="23" t="str">
        <f>IF(U18&gt;=89,"A",IF(U18&gt;=75,"B",IF(U18&gt;=60,"C",IF(U18&gt;=50,"D",IF(U18&lt;50,"TBD")))))</f>
        <v>B</v>
      </c>
    </row>
    <row r="19" spans="1:22" ht="14.25">
      <c r="A19" s="18">
        <v>903801553</v>
      </c>
      <c r="B19" s="24" t="s">
        <v>26</v>
      </c>
      <c r="C19" s="27">
        <v>9</v>
      </c>
      <c r="D19" s="1">
        <v>9</v>
      </c>
      <c r="E19" s="1">
        <v>7</v>
      </c>
      <c r="F19" s="1">
        <v>8.5</v>
      </c>
      <c r="G19" s="1">
        <v>10</v>
      </c>
      <c r="H19" s="27">
        <v>9</v>
      </c>
      <c r="I19" s="13">
        <f t="shared" si="0"/>
        <v>21.875</v>
      </c>
      <c r="J19" s="1">
        <v>17.5</v>
      </c>
      <c r="K19" s="1">
        <v>20</v>
      </c>
      <c r="L19" s="14">
        <f>SUM(J19,K19)/2</f>
        <v>18.75</v>
      </c>
      <c r="M19" s="27">
        <v>18</v>
      </c>
      <c r="N19" s="1">
        <v>20</v>
      </c>
      <c r="O19" s="2">
        <v>20</v>
      </c>
      <c r="P19" s="2">
        <v>18</v>
      </c>
      <c r="Q19" s="2">
        <v>18</v>
      </c>
      <c r="R19" s="1">
        <v>10</v>
      </c>
      <c r="S19" s="14">
        <f t="shared" si="1"/>
        <v>21.666666666666668</v>
      </c>
      <c r="T19" s="15">
        <v>20.5</v>
      </c>
      <c r="U19" s="17">
        <f t="shared" si="2"/>
        <v>82.791666666666671</v>
      </c>
      <c r="V19" s="23" t="str">
        <f>IF(U19&gt;=89,"A",IF(U19&gt;=75,"B",IF(U19&gt;=60,"C",IF(U19&gt;=50,"D",IF(U19&lt;50,"TBD")))))</f>
        <v>B</v>
      </c>
    </row>
    <row r="20" spans="1:22" ht="14.25">
      <c r="A20" s="18">
        <v>903359593</v>
      </c>
      <c r="B20" s="24" t="s">
        <v>26</v>
      </c>
      <c r="C20" s="27">
        <v>9.5</v>
      </c>
      <c r="D20" s="1">
        <v>10</v>
      </c>
      <c r="E20" s="1">
        <v>9</v>
      </c>
      <c r="F20" s="1">
        <v>9.5</v>
      </c>
      <c r="G20" s="1">
        <v>9</v>
      </c>
      <c r="H20" s="27">
        <v>12</v>
      </c>
      <c r="I20" s="13">
        <f t="shared" si="0"/>
        <v>24.583333333333332</v>
      </c>
      <c r="J20" s="1">
        <v>20</v>
      </c>
      <c r="K20" s="1">
        <v>23</v>
      </c>
      <c r="L20" s="14">
        <f t="shared" si="3"/>
        <v>21.5</v>
      </c>
      <c r="M20" s="27">
        <v>17</v>
      </c>
      <c r="N20" s="1">
        <v>20</v>
      </c>
      <c r="O20" s="2">
        <v>20</v>
      </c>
      <c r="P20" s="2">
        <v>20</v>
      </c>
      <c r="Q20" s="2">
        <v>20</v>
      </c>
      <c r="R20" s="1">
        <v>20</v>
      </c>
      <c r="S20" s="14">
        <f t="shared" si="1"/>
        <v>24.375</v>
      </c>
      <c r="T20" s="15">
        <v>22</v>
      </c>
      <c r="U20" s="17">
        <f t="shared" si="2"/>
        <v>92.458333333333329</v>
      </c>
      <c r="V20" s="23" t="str">
        <f>IF(U20&gt;=89,"A",IF(U20&gt;=75,"B",IF(U20&gt;=60,"C",IF(U20&gt;=50,"D",IF(U20&lt;50,"TBD")))))</f>
        <v>A</v>
      </c>
    </row>
    <row r="21" spans="1:22" ht="14.25">
      <c r="A21" s="18">
        <v>903798592</v>
      </c>
      <c r="B21" s="24" t="s">
        <v>26</v>
      </c>
      <c r="C21" s="27">
        <v>9.5</v>
      </c>
      <c r="D21" s="1">
        <v>10</v>
      </c>
      <c r="E21" s="1">
        <v>9.5</v>
      </c>
      <c r="F21" s="1">
        <v>9.5</v>
      </c>
      <c r="G21" s="1">
        <v>10</v>
      </c>
      <c r="H21" s="27">
        <v>10</v>
      </c>
      <c r="I21" s="13">
        <f t="shared" si="0"/>
        <v>24.375</v>
      </c>
      <c r="J21" s="1">
        <v>20.5</v>
      </c>
      <c r="K21" s="1">
        <v>24</v>
      </c>
      <c r="L21" s="14">
        <f t="shared" si="3"/>
        <v>22.25</v>
      </c>
      <c r="M21" s="27">
        <v>16</v>
      </c>
      <c r="N21" s="1">
        <v>19</v>
      </c>
      <c r="O21" s="2">
        <v>20</v>
      </c>
      <c r="P21" s="2">
        <v>18</v>
      </c>
      <c r="Q21" s="2">
        <v>18</v>
      </c>
      <c r="R21" s="1">
        <v>10</v>
      </c>
      <c r="S21" s="14">
        <f t="shared" si="1"/>
        <v>21.041666666666668</v>
      </c>
      <c r="T21" s="15">
        <v>22</v>
      </c>
      <c r="U21" s="17">
        <f t="shared" si="2"/>
        <v>89.666666666666671</v>
      </c>
      <c r="V21" s="23" t="str">
        <f>IF(U21&gt;=89,"A",IF(U21&gt;=75,"B",IF(U21&gt;=60,"C",IF(U21&gt;=50,"D",IF(U21&lt;50,"TBD")))))</f>
        <v>A</v>
      </c>
    </row>
    <row r="22" spans="1:22" ht="14.25">
      <c r="A22" s="18">
        <v>903511711</v>
      </c>
      <c r="B22" s="24" t="s">
        <v>26</v>
      </c>
      <c r="C22" s="27">
        <v>10</v>
      </c>
      <c r="D22" s="1">
        <v>9.75</v>
      </c>
      <c r="E22" s="1">
        <v>9.5</v>
      </c>
      <c r="F22" s="1">
        <v>10</v>
      </c>
      <c r="G22" s="1">
        <v>9</v>
      </c>
      <c r="H22" s="27">
        <v>10</v>
      </c>
      <c r="I22" s="13">
        <f t="shared" si="0"/>
        <v>24.270833333333332</v>
      </c>
      <c r="J22" s="1">
        <v>23.5</v>
      </c>
      <c r="K22" s="1">
        <v>23</v>
      </c>
      <c r="L22" s="14">
        <f t="shared" si="3"/>
        <v>23.25</v>
      </c>
      <c r="M22" s="27">
        <v>16</v>
      </c>
      <c r="N22" s="1">
        <v>20</v>
      </c>
      <c r="O22" s="2">
        <v>19</v>
      </c>
      <c r="P22" s="2">
        <v>18</v>
      </c>
      <c r="Q22" s="2">
        <v>18</v>
      </c>
      <c r="R22" s="1">
        <v>10</v>
      </c>
      <c r="S22" s="14">
        <f t="shared" si="1"/>
        <v>21.041666666666668</v>
      </c>
      <c r="T22" s="15">
        <v>23.5</v>
      </c>
      <c r="U22" s="17">
        <f t="shared" si="2"/>
        <v>92.0625</v>
      </c>
      <c r="V22" s="23" t="str">
        <f>IF(U22&gt;=89,"A",IF(U22&gt;=75,"B",IF(U22&gt;=60,"C",IF(U22&gt;=50,"D",IF(U22&lt;50,"TBD")))))</f>
        <v>A</v>
      </c>
    </row>
    <row r="23" spans="1:22" ht="15">
      <c r="A23" s="25">
        <v>903819495</v>
      </c>
      <c r="B23" s="24" t="s">
        <v>26</v>
      </c>
      <c r="C23" s="27">
        <v>9.5</v>
      </c>
      <c r="D23" s="1">
        <v>9</v>
      </c>
      <c r="E23" s="1">
        <v>9</v>
      </c>
      <c r="F23" s="1">
        <v>9.5</v>
      </c>
      <c r="G23" s="1">
        <v>10</v>
      </c>
      <c r="H23" s="27">
        <v>10</v>
      </c>
      <c r="I23" s="13">
        <f t="shared" si="0"/>
        <v>23.75</v>
      </c>
      <c r="J23" s="1">
        <v>17</v>
      </c>
      <c r="K23" s="1">
        <v>24</v>
      </c>
      <c r="L23" s="14">
        <f t="shared" si="3"/>
        <v>20.5</v>
      </c>
      <c r="M23" s="27">
        <v>16</v>
      </c>
      <c r="N23" s="1">
        <v>19</v>
      </c>
      <c r="O23" s="2">
        <v>20</v>
      </c>
      <c r="P23" s="2">
        <v>18</v>
      </c>
      <c r="Q23" s="2">
        <v>18</v>
      </c>
      <c r="R23" s="1">
        <v>10</v>
      </c>
      <c r="S23" s="14">
        <f t="shared" si="1"/>
        <v>21.041666666666668</v>
      </c>
      <c r="T23" s="15">
        <v>19</v>
      </c>
      <c r="U23" s="17">
        <f t="shared" si="2"/>
        <v>84.291666666666671</v>
      </c>
      <c r="V23" s="23" t="str">
        <f>IF(U23&gt;=89,"A",IF(U23&gt;=75,"B",IF(U23&gt;=60,"C",IF(U23&gt;=50,"D",IF(U23&lt;50,"TBD")))))</f>
        <v>B</v>
      </c>
    </row>
    <row r="24" spans="1:22" ht="14.25">
      <c r="A24" s="18">
        <v>903798594</v>
      </c>
      <c r="B24" s="24" t="s">
        <v>26</v>
      </c>
      <c r="C24" s="27">
        <v>10</v>
      </c>
      <c r="D24" s="1">
        <v>9.75</v>
      </c>
      <c r="E24" s="1">
        <v>9</v>
      </c>
      <c r="F24" s="1">
        <v>10</v>
      </c>
      <c r="G24" s="1">
        <v>10</v>
      </c>
      <c r="H24" s="27">
        <v>8.5</v>
      </c>
      <c r="I24" s="13">
        <f t="shared" si="0"/>
        <v>23.854166666666668</v>
      </c>
      <c r="J24" s="1">
        <v>15.5</v>
      </c>
      <c r="K24" s="1">
        <v>23</v>
      </c>
      <c r="L24" s="14">
        <f t="shared" si="3"/>
        <v>19.25</v>
      </c>
      <c r="M24" s="27">
        <v>18</v>
      </c>
      <c r="N24" s="1">
        <v>20</v>
      </c>
      <c r="O24" s="2">
        <v>20</v>
      </c>
      <c r="P24" s="2">
        <v>18</v>
      </c>
      <c r="Q24" s="2">
        <v>18</v>
      </c>
      <c r="R24" s="1">
        <v>10</v>
      </c>
      <c r="S24" s="14">
        <f t="shared" si="1"/>
        <v>21.666666666666668</v>
      </c>
      <c r="T24" s="15">
        <v>20</v>
      </c>
      <c r="U24" s="17">
        <f t="shared" si="2"/>
        <v>84.770833333333343</v>
      </c>
      <c r="V24" s="23" t="str">
        <f>IF(U24&gt;=89,"A",IF(U24&gt;=75,"B",IF(U24&gt;=60,"C",IF(U24&gt;=50,"D",IF(U24&lt;50,"TBD")))))</f>
        <v>B</v>
      </c>
    </row>
    <row r="25" spans="1:22" s="27" customFormat="1" ht="14.25">
      <c r="A25" s="18">
        <v>903803812</v>
      </c>
      <c r="B25" s="24" t="s">
        <v>26</v>
      </c>
      <c r="C25" s="27">
        <v>10</v>
      </c>
      <c r="D25" s="27">
        <v>10</v>
      </c>
      <c r="E25" s="27">
        <v>9.5</v>
      </c>
      <c r="F25" s="27">
        <v>9.5</v>
      </c>
      <c r="G25" s="27">
        <v>10</v>
      </c>
      <c r="H25" s="27">
        <v>10</v>
      </c>
      <c r="I25" s="13">
        <f t="shared" si="0"/>
        <v>24.583333333333332</v>
      </c>
      <c r="J25" s="27">
        <v>18</v>
      </c>
      <c r="K25" s="27">
        <v>24</v>
      </c>
      <c r="L25" s="14">
        <f t="shared" ref="L25:L27" si="4">(J25+K25)/2</f>
        <v>21</v>
      </c>
      <c r="M25" s="27">
        <v>16</v>
      </c>
      <c r="N25" s="27">
        <v>19</v>
      </c>
      <c r="O25" s="2">
        <v>20</v>
      </c>
      <c r="P25" s="2">
        <v>18</v>
      </c>
      <c r="Q25" s="2">
        <v>18</v>
      </c>
      <c r="R25" s="27">
        <v>10</v>
      </c>
      <c r="S25" s="14">
        <f t="shared" ref="S25:S27" si="5">SUM(M25:R25)*5/24</f>
        <v>21.041666666666668</v>
      </c>
      <c r="T25" s="15">
        <v>22.5</v>
      </c>
      <c r="U25" s="17">
        <f t="shared" ref="U25:U27" si="6">SUM(I25,L25,S25,T25)</f>
        <v>89.125</v>
      </c>
      <c r="V25" s="23" t="str">
        <f>IF(U25&gt;=89,"A",IF(U25&gt;=75,"B",IF(U25&gt;=60,"C",IF(U25&gt;=50,"D",IF(U25&lt;50,"TBD")))))</f>
        <v>A</v>
      </c>
    </row>
    <row r="26" spans="1:22" s="27" customFormat="1" ht="15">
      <c r="A26" s="25">
        <v>903849406</v>
      </c>
      <c r="B26" s="24" t="s">
        <v>26</v>
      </c>
      <c r="C26" s="27">
        <v>10</v>
      </c>
      <c r="D26" s="27">
        <v>10</v>
      </c>
      <c r="E26" s="27">
        <v>9.5</v>
      </c>
      <c r="F26" s="27">
        <v>9</v>
      </c>
      <c r="G26" s="27">
        <v>9.75</v>
      </c>
      <c r="H26" s="27">
        <v>10</v>
      </c>
      <c r="I26" s="13">
        <f t="shared" si="0"/>
        <v>24.270833333333332</v>
      </c>
      <c r="J26" s="27">
        <v>19.5</v>
      </c>
      <c r="K26" s="27">
        <v>18.5</v>
      </c>
      <c r="L26" s="14">
        <f t="shared" si="4"/>
        <v>19</v>
      </c>
      <c r="M26" s="27">
        <v>15.5</v>
      </c>
      <c r="N26" s="27">
        <v>20</v>
      </c>
      <c r="O26" s="2">
        <v>20</v>
      </c>
      <c r="P26" s="2">
        <v>20</v>
      </c>
      <c r="Q26" s="2">
        <v>20</v>
      </c>
      <c r="R26" s="27">
        <v>18</v>
      </c>
      <c r="S26" s="14">
        <f t="shared" si="5"/>
        <v>23.645833333333332</v>
      </c>
      <c r="T26" s="15">
        <v>23</v>
      </c>
      <c r="U26" s="17">
        <f t="shared" si="6"/>
        <v>89.916666666666657</v>
      </c>
      <c r="V26" s="23" t="str">
        <f>IF(U26&gt;=89,"A",IF(U26&gt;=75,"B",IF(U26&gt;=60,"C",IF(U26&gt;=50,"D",IF(U26&lt;50,"TBD")))))</f>
        <v>A</v>
      </c>
    </row>
    <row r="27" spans="1:22" s="27" customFormat="1" ht="14.25">
      <c r="A27" s="18">
        <v>903353803</v>
      </c>
      <c r="B27" s="24" t="s">
        <v>26</v>
      </c>
      <c r="C27" s="27">
        <v>10</v>
      </c>
      <c r="D27" s="27">
        <v>8.75</v>
      </c>
      <c r="E27" s="27">
        <v>9.5</v>
      </c>
      <c r="F27" s="27">
        <v>9.5</v>
      </c>
      <c r="G27" s="27">
        <v>9</v>
      </c>
      <c r="H27" s="27">
        <v>10</v>
      </c>
      <c r="I27" s="13">
        <f t="shared" si="0"/>
        <v>23.645833333333332</v>
      </c>
      <c r="J27" s="27">
        <v>18</v>
      </c>
      <c r="K27" s="27">
        <v>25</v>
      </c>
      <c r="L27" s="14">
        <f t="shared" si="4"/>
        <v>21.5</v>
      </c>
      <c r="M27" s="27">
        <v>17.5</v>
      </c>
      <c r="N27" s="27">
        <v>20</v>
      </c>
      <c r="O27" s="2">
        <v>19</v>
      </c>
      <c r="P27" s="2">
        <v>18</v>
      </c>
      <c r="Q27" s="2">
        <v>18</v>
      </c>
      <c r="R27" s="27">
        <v>10</v>
      </c>
      <c r="S27" s="14">
        <f t="shared" si="5"/>
        <v>21.354166666666668</v>
      </c>
      <c r="T27" s="15">
        <v>22.5</v>
      </c>
      <c r="U27" s="17">
        <f t="shared" si="6"/>
        <v>89</v>
      </c>
      <c r="V27" s="23" t="str">
        <f>IF(U27&gt;=89,"A",IF(U27&gt;=75,"B",IF(U27&gt;=60,"C",IF(U27&gt;=50,"D",IF(U27&lt;50,"TBD")))))</f>
        <v>A</v>
      </c>
    </row>
    <row r="28" spans="1:22" s="27" customFormat="1" ht="14.25">
      <c r="A28" s="18"/>
      <c r="B28" s="24"/>
      <c r="I28" s="13"/>
      <c r="L28" s="14"/>
      <c r="O28" s="2"/>
      <c r="P28" s="2"/>
      <c r="Q28" s="2"/>
      <c r="S28" s="14"/>
      <c r="T28" s="15"/>
      <c r="U28" s="17"/>
      <c r="V28" s="23"/>
    </row>
    <row r="29" spans="1:22">
      <c r="A29" s="19" t="s">
        <v>18</v>
      </c>
      <c r="C29" s="2">
        <f t="shared" ref="C29:R29" si="7">AVERAGE(C3:C27)</f>
        <v>9.4640000000000004</v>
      </c>
      <c r="D29" s="1">
        <f t="shared" si="7"/>
        <v>9.42</v>
      </c>
      <c r="E29" s="1">
        <f t="shared" si="7"/>
        <v>8.86</v>
      </c>
      <c r="F29" s="1">
        <f t="shared" si="7"/>
        <v>7.88</v>
      </c>
      <c r="G29" s="1">
        <f t="shared" si="7"/>
        <v>8.8699999999999992</v>
      </c>
      <c r="H29" s="27">
        <f>AVERAGE(H3:H27)</f>
        <v>8.8000000000000007</v>
      </c>
      <c r="I29" s="13">
        <f t="shared" si="7"/>
        <v>22.205833333333334</v>
      </c>
      <c r="J29" s="8">
        <f t="shared" si="7"/>
        <v>20.149999999999999</v>
      </c>
      <c r="K29" s="1">
        <f t="shared" si="7"/>
        <v>21.92</v>
      </c>
      <c r="L29" s="14">
        <f t="shared" si="7"/>
        <v>21.035</v>
      </c>
      <c r="M29" s="1">
        <f t="shared" si="7"/>
        <v>16.82</v>
      </c>
      <c r="N29" s="1">
        <f t="shared" si="7"/>
        <v>19.72</v>
      </c>
      <c r="O29" s="1">
        <f t="shared" si="7"/>
        <v>19.920000000000002</v>
      </c>
      <c r="P29" s="1">
        <f t="shared" si="7"/>
        <v>18.48</v>
      </c>
      <c r="Q29" s="1">
        <f t="shared" si="7"/>
        <v>18.36</v>
      </c>
      <c r="R29" s="1">
        <f t="shared" si="7"/>
        <v>16.16</v>
      </c>
      <c r="S29" s="14">
        <f t="shared" ref="S29" si="8">AVERAGE(S3:S24)</f>
        <v>22.91193181818182</v>
      </c>
      <c r="T29" s="14">
        <f>AVERAGE(T3:T27)</f>
        <v>20.22</v>
      </c>
      <c r="U29" s="17">
        <f>AVERAGE(U3:U27)</f>
        <v>86.265000000000001</v>
      </c>
    </row>
    <row r="30" spans="1:22">
      <c r="A30" s="19" t="s">
        <v>23</v>
      </c>
      <c r="C30" s="2">
        <f t="shared" ref="C30:R30" si="9">STDEV(C3:C27)</f>
        <v>0.62174485656631406</v>
      </c>
      <c r="D30" s="1">
        <f t="shared" si="9"/>
        <v>0.65239941753499442</v>
      </c>
      <c r="E30" s="1">
        <f t="shared" si="9"/>
        <v>0.79739158092704587</v>
      </c>
      <c r="F30" s="1">
        <f t="shared" si="9"/>
        <v>1.763519208854841</v>
      </c>
      <c r="G30" s="1">
        <f t="shared" si="9"/>
        <v>1.1113055385446453</v>
      </c>
      <c r="H30" s="27">
        <f>STDEV(H3:H27)</f>
        <v>2.6848339489311686</v>
      </c>
      <c r="I30" s="13">
        <f t="shared" si="9"/>
        <v>2.0754827779516924</v>
      </c>
      <c r="J30" s="1">
        <f t="shared" si="9"/>
        <v>2.4044230077089179</v>
      </c>
      <c r="K30" s="1">
        <f t="shared" si="9"/>
        <v>2.2017038856303994</v>
      </c>
      <c r="L30" s="14">
        <f t="shared" si="9"/>
        <v>1.62880963692303</v>
      </c>
      <c r="M30" s="1">
        <f t="shared" si="9"/>
        <v>1.0295630140986998</v>
      </c>
      <c r="N30" s="1">
        <f t="shared" si="9"/>
        <v>0.45825756949558394</v>
      </c>
      <c r="O30" s="1">
        <f t="shared" si="9"/>
        <v>0.27688746209726917</v>
      </c>
      <c r="P30" s="1">
        <f t="shared" si="9"/>
        <v>2.0840665376454091</v>
      </c>
      <c r="Q30" s="1">
        <f t="shared" si="9"/>
        <v>1.5779733838059495</v>
      </c>
      <c r="R30" s="1">
        <f t="shared" si="9"/>
        <v>4.7581509013481265</v>
      </c>
      <c r="S30" s="14">
        <f t="shared" ref="S30" si="10">STDEV(S3:S24)</f>
        <v>1.2306191280211605</v>
      </c>
      <c r="T30" s="14">
        <f>STDEV(T3:T27)</f>
        <v>2.6656768996510753</v>
      </c>
      <c r="U30" s="17">
        <f>STDEV(U3:U27)</f>
        <v>4.4941228017205361</v>
      </c>
    </row>
    <row r="31" spans="1:22">
      <c r="A31" s="19" t="s">
        <v>24</v>
      </c>
      <c r="C31" s="2">
        <f t="shared" ref="C31:N31" si="11">MIN(C3:C27)</f>
        <v>7.7</v>
      </c>
      <c r="D31" s="1">
        <f t="shared" si="11"/>
        <v>7.75</v>
      </c>
      <c r="E31" s="1">
        <f t="shared" si="11"/>
        <v>7</v>
      </c>
      <c r="F31" s="1">
        <f t="shared" si="11"/>
        <v>5</v>
      </c>
      <c r="G31" s="1">
        <f t="shared" si="11"/>
        <v>7</v>
      </c>
      <c r="H31" s="27">
        <f>MIN(H3:H27)</f>
        <v>0</v>
      </c>
      <c r="I31" s="13">
        <f t="shared" si="11"/>
        <v>17.083333333333332</v>
      </c>
      <c r="J31" s="1">
        <f t="shared" si="11"/>
        <v>15.5</v>
      </c>
      <c r="K31" s="1">
        <f t="shared" si="11"/>
        <v>16</v>
      </c>
      <c r="L31" s="14">
        <f t="shared" si="11"/>
        <v>18</v>
      </c>
      <c r="M31" s="10">
        <f t="shared" si="11"/>
        <v>14.5</v>
      </c>
      <c r="N31" s="1">
        <f t="shared" si="11"/>
        <v>19</v>
      </c>
      <c r="O31" s="1" t="e">
        <f ca="1">MIN(O3:O74)</f>
        <v>#DIV/0!</v>
      </c>
      <c r="P31" s="1">
        <f>MIN(P3:P27)</f>
        <v>10</v>
      </c>
      <c r="Q31" s="1">
        <f>MIN(Q3:Q27)</f>
        <v>15</v>
      </c>
      <c r="R31" s="1">
        <f>MIN(R3:R27)</f>
        <v>10</v>
      </c>
      <c r="S31" s="14">
        <f t="shared" ref="S31" si="12">MIN(S3:S24)</f>
        <v>21.041666666666668</v>
      </c>
      <c r="T31" s="14">
        <f>MIN(T3:T27)</f>
        <v>15</v>
      </c>
      <c r="U31" s="17">
        <f>MIN(U3:U27)</f>
        <v>76.208333333333329</v>
      </c>
    </row>
    <row r="32" spans="1:22">
      <c r="A32" s="19" t="s">
        <v>25</v>
      </c>
      <c r="C32" s="2">
        <f t="shared" ref="C32:R32" si="13">MAX(C3:C27)</f>
        <v>10</v>
      </c>
      <c r="D32" s="1">
        <f t="shared" si="13"/>
        <v>10</v>
      </c>
      <c r="E32" s="1">
        <f t="shared" si="13"/>
        <v>9.5</v>
      </c>
      <c r="F32" s="1">
        <f t="shared" si="13"/>
        <v>10</v>
      </c>
      <c r="G32" s="1">
        <f t="shared" si="13"/>
        <v>10</v>
      </c>
      <c r="H32" s="27">
        <f>MAX(H3:H27)</f>
        <v>12</v>
      </c>
      <c r="I32" s="13">
        <f t="shared" si="13"/>
        <v>24.583333333333332</v>
      </c>
      <c r="J32" s="1">
        <f t="shared" si="13"/>
        <v>25</v>
      </c>
      <c r="K32" s="1">
        <f t="shared" si="13"/>
        <v>25</v>
      </c>
      <c r="L32" s="14">
        <f t="shared" si="13"/>
        <v>23.25</v>
      </c>
      <c r="M32" s="1">
        <f t="shared" si="13"/>
        <v>18</v>
      </c>
      <c r="N32" s="1">
        <f t="shared" si="13"/>
        <v>20</v>
      </c>
      <c r="O32" s="1">
        <f t="shared" si="13"/>
        <v>20</v>
      </c>
      <c r="P32" s="1">
        <f t="shared" si="13"/>
        <v>20</v>
      </c>
      <c r="Q32" s="1">
        <f t="shared" si="13"/>
        <v>20</v>
      </c>
      <c r="R32" s="1">
        <f t="shared" si="13"/>
        <v>20</v>
      </c>
      <c r="S32" s="14">
        <f t="shared" ref="S32" si="14">MAX(S3:S24)</f>
        <v>24.375</v>
      </c>
      <c r="T32" s="14">
        <f>MAX(T3:T27)</f>
        <v>23.5</v>
      </c>
      <c r="U32" s="17">
        <f>MAX(U3:U27)</f>
        <v>92.458333333333329</v>
      </c>
    </row>
    <row r="33" spans="1:21">
      <c r="I33" s="6"/>
      <c r="L33" s="7"/>
      <c r="S33" s="7"/>
      <c r="U33" s="7"/>
    </row>
    <row r="34" spans="1:21">
      <c r="A34" s="20" t="s">
        <v>19</v>
      </c>
    </row>
    <row r="35" spans="1:21">
      <c r="A35" s="21">
        <v>0</v>
      </c>
    </row>
    <row r="36" spans="1:21">
      <c r="A36" s="22" t="s">
        <v>33</v>
      </c>
    </row>
    <row r="37" spans="1:21">
      <c r="A37" s="19" t="s">
        <v>20</v>
      </c>
    </row>
    <row r="38" spans="1:21">
      <c r="A38" s="19" t="s">
        <v>21</v>
      </c>
    </row>
    <row r="41" spans="1:21">
      <c r="L41" s="11"/>
    </row>
  </sheetData>
  <sheetProtection selectLockedCells="1" selectUnlockedCells="1"/>
  <phoneticPr fontId="10" type="noConversion"/>
  <pageMargins left="1" right="1" top="1" bottom="1" header="0.5" footer="0.5"/>
  <pageSetup scale="54" firstPageNumber="0" orientation="landscape" horizontalDpi="300" verticalDpi="300" r:id="rId1"/>
  <headerFooter>
    <oddHeader>&amp;LELEC 5200-001/6200-001&amp;RSpring 2013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ColWidth="8.85546875" defaultRowHeight="12.75"/>
  <sheetData/>
  <sheetProtection selectLockedCells="1" selectUnlockedCells="1"/>
  <phoneticPr fontId="10" type="noConversion"/>
  <pageMargins left="0.75" right="0.75" top="1" bottom="1" header="0.51180555555555551" footer="0.51180555555555551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ColWidth="8.85546875" defaultRowHeight="12.75"/>
  <sheetData/>
  <sheetProtection selectLockedCells="1" selectUnlockedCells="1"/>
  <phoneticPr fontId="10" type="noConversion"/>
  <pageMargins left="0.75" right="0.75" top="1" bottom="1" header="0.51180555555555551" footer="0.51180555555555551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ColWidth="8.85546875" defaultRowHeight="12.7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</dc:creator>
  <cp:lastModifiedBy>agrawvd</cp:lastModifiedBy>
  <cp:lastPrinted>2013-05-03T21:36:49Z</cp:lastPrinted>
  <dcterms:created xsi:type="dcterms:W3CDTF">2011-02-06T21:40:37Z</dcterms:created>
  <dcterms:modified xsi:type="dcterms:W3CDTF">2015-12-12T06:28:36Z</dcterms:modified>
</cp:coreProperties>
</file>