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rawvd\MY_DIR\COURSES\E6200\E6200_Fall14\"/>
    </mc:Choice>
  </mc:AlternateContent>
  <bookViews>
    <workbookView xWindow="0" yWindow="0" windowWidth="4245" windowHeight="1110" tabRatio="1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S50" i="1" l="1"/>
  <c r="S49" i="1"/>
  <c r="S48" i="1"/>
  <c r="S47" i="1"/>
  <c r="Q50" i="1" l="1"/>
  <c r="Q49" i="1"/>
  <c r="Q48" i="1"/>
  <c r="P48" i="1"/>
  <c r="Q47" i="1"/>
  <c r="P47" i="1"/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R44" i="1" l="1"/>
  <c r="R43" i="1"/>
  <c r="R41" i="1"/>
  <c r="R40" i="1"/>
  <c r="R39" i="1"/>
  <c r="R38" i="1"/>
  <c r="R35" i="1"/>
  <c r="R32" i="1"/>
  <c r="R30" i="1"/>
  <c r="R28" i="1"/>
  <c r="R26" i="1"/>
  <c r="R25" i="1"/>
  <c r="R23" i="1"/>
  <c r="R20" i="1"/>
  <c r="R19" i="1"/>
  <c r="R18" i="1"/>
  <c r="R17" i="1"/>
  <c r="R16" i="1"/>
  <c r="R15" i="1"/>
  <c r="R14" i="1"/>
  <c r="R13" i="1"/>
  <c r="R10" i="1"/>
  <c r="R9" i="1"/>
  <c r="R8" i="1"/>
  <c r="R7" i="1"/>
  <c r="R6" i="1"/>
  <c r="R5" i="1"/>
  <c r="R4" i="1"/>
  <c r="R3" i="1"/>
  <c r="R11" i="1"/>
  <c r="K38" i="1"/>
  <c r="K32" i="1"/>
  <c r="K30" i="1"/>
  <c r="K26" i="1"/>
  <c r="K25" i="1"/>
  <c r="K19" i="1"/>
  <c r="K18" i="1"/>
  <c r="K17" i="1"/>
  <c r="K16" i="1"/>
  <c r="K15" i="1"/>
  <c r="K14" i="1"/>
  <c r="K10" i="1"/>
  <c r="K9" i="1"/>
  <c r="K8" i="1"/>
  <c r="K7" i="1"/>
  <c r="K6" i="1"/>
  <c r="K5" i="1"/>
  <c r="K4" i="1"/>
  <c r="T8" i="1" l="1"/>
  <c r="U8" i="1" s="1"/>
  <c r="T30" i="1"/>
  <c r="U30" i="1" s="1"/>
  <c r="T9" i="1"/>
  <c r="U9" i="1" s="1"/>
  <c r="T10" i="1"/>
  <c r="U10" i="1" s="1"/>
  <c r="T7" i="1"/>
  <c r="U7" i="1" s="1"/>
  <c r="T25" i="1"/>
  <c r="U25" i="1" s="1"/>
  <c r="T26" i="1"/>
  <c r="U26" i="1" s="1"/>
  <c r="T19" i="1"/>
  <c r="U19" i="1" s="1"/>
  <c r="T17" i="1"/>
  <c r="U17" i="1" s="1"/>
  <c r="T5" i="1"/>
  <c r="U5" i="1" s="1"/>
  <c r="T18" i="1"/>
  <c r="U18" i="1" s="1"/>
  <c r="T6" i="1"/>
  <c r="U6" i="1" s="1"/>
  <c r="T32" i="1"/>
  <c r="U32" i="1" s="1"/>
  <c r="T14" i="1"/>
  <c r="U14" i="1" s="1"/>
  <c r="T38" i="1"/>
  <c r="U38" i="1" s="1"/>
  <c r="T15" i="1"/>
  <c r="U15" i="1" s="1"/>
  <c r="T16" i="1"/>
  <c r="U16" i="1" s="1"/>
  <c r="J50" i="1"/>
  <c r="J49" i="1"/>
  <c r="J48" i="1"/>
  <c r="J47" i="1"/>
  <c r="K11" i="1" l="1"/>
  <c r="K22" i="1"/>
  <c r="R22" i="1"/>
  <c r="K36" i="1"/>
  <c r="R36" i="1"/>
  <c r="K34" i="1"/>
  <c r="R34" i="1"/>
  <c r="K29" i="1"/>
  <c r="R29" i="1"/>
  <c r="K24" i="1"/>
  <c r="R24" i="1"/>
  <c r="K21" i="1"/>
  <c r="R21" i="1"/>
  <c r="K12" i="1"/>
  <c r="R12" i="1"/>
  <c r="K3" i="1"/>
  <c r="T3" i="1" s="1"/>
  <c r="R42" i="1"/>
  <c r="R37" i="1"/>
  <c r="R33" i="1"/>
  <c r="R31" i="1"/>
  <c r="R27" i="1"/>
  <c r="K42" i="1"/>
  <c r="K37" i="1"/>
  <c r="K33" i="1"/>
  <c r="K31" i="1"/>
  <c r="K27" i="1"/>
  <c r="K13" i="1"/>
  <c r="K20" i="1"/>
  <c r="K23" i="1"/>
  <c r="K28" i="1"/>
  <c r="K35" i="1"/>
  <c r="K39" i="1"/>
  <c r="K40" i="1"/>
  <c r="K41" i="1"/>
  <c r="K43" i="1"/>
  <c r="K44" i="1"/>
  <c r="C47" i="1"/>
  <c r="D47" i="1"/>
  <c r="E47" i="1"/>
  <c r="F47" i="1"/>
  <c r="G47" i="1"/>
  <c r="I47" i="1"/>
  <c r="L47" i="1"/>
  <c r="M47" i="1"/>
  <c r="N47" i="1"/>
  <c r="O47" i="1"/>
  <c r="C48" i="1"/>
  <c r="D48" i="1"/>
  <c r="E48" i="1"/>
  <c r="F48" i="1"/>
  <c r="G48" i="1"/>
  <c r="I48" i="1"/>
  <c r="L48" i="1"/>
  <c r="M48" i="1"/>
  <c r="N48" i="1"/>
  <c r="O48" i="1"/>
  <c r="C49" i="1"/>
  <c r="D49" i="1"/>
  <c r="E49" i="1"/>
  <c r="F49" i="1"/>
  <c r="G49" i="1"/>
  <c r="I49" i="1"/>
  <c r="L49" i="1"/>
  <c r="M49" i="1"/>
  <c r="N49" i="1"/>
  <c r="O49" i="1"/>
  <c r="P49" i="1"/>
  <c r="C50" i="1"/>
  <c r="D50" i="1"/>
  <c r="E50" i="1"/>
  <c r="F50" i="1"/>
  <c r="G50" i="1"/>
  <c r="I50" i="1"/>
  <c r="L50" i="1"/>
  <c r="M50" i="1"/>
  <c r="N50" i="1"/>
  <c r="O50" i="1"/>
  <c r="P50" i="1"/>
  <c r="U3" i="1" l="1"/>
  <c r="T28" i="1"/>
  <c r="U28" i="1" s="1"/>
  <c r="T27" i="1"/>
  <c r="U27" i="1" s="1"/>
  <c r="R49" i="1"/>
  <c r="R47" i="1"/>
  <c r="T11" i="1"/>
  <c r="U11" i="1" s="1"/>
  <c r="R50" i="1"/>
  <c r="R48" i="1"/>
  <c r="T42" i="1"/>
  <c r="U42" i="1" s="1"/>
  <c r="T39" i="1"/>
  <c r="U39" i="1" s="1"/>
  <c r="T20" i="1"/>
  <c r="U20" i="1" s="1"/>
  <c r="T13" i="1"/>
  <c r="U13" i="1" s="1"/>
  <c r="T44" i="1"/>
  <c r="U44" i="1" s="1"/>
  <c r="T31" i="1"/>
  <c r="U31" i="1" s="1"/>
  <c r="T33" i="1"/>
  <c r="U33" i="1" s="1"/>
  <c r="T43" i="1"/>
  <c r="U43" i="1" s="1"/>
  <c r="T23" i="1"/>
  <c r="U23" i="1" s="1"/>
  <c r="T4" i="1"/>
  <c r="U4" i="1" s="1"/>
  <c r="T24" i="1"/>
  <c r="U24" i="1" s="1"/>
  <c r="T36" i="1"/>
  <c r="U36" i="1" s="1"/>
  <c r="T22" i="1"/>
  <c r="U22" i="1" s="1"/>
  <c r="T37" i="1"/>
  <c r="U37" i="1" s="1"/>
  <c r="T35" i="1"/>
  <c r="U35" i="1" s="1"/>
  <c r="T12" i="1"/>
  <c r="U12" i="1" s="1"/>
  <c r="H48" i="1"/>
  <c r="T41" i="1"/>
  <c r="U41" i="1" s="1"/>
  <c r="K50" i="1"/>
  <c r="H50" i="1"/>
  <c r="T34" i="1"/>
  <c r="U34" i="1" s="1"/>
  <c r="T40" i="1"/>
  <c r="U40" i="1" s="1"/>
  <c r="T21" i="1"/>
  <c r="U21" i="1" s="1"/>
  <c r="T29" i="1"/>
  <c r="U29" i="1" s="1"/>
  <c r="K48" i="1"/>
  <c r="K47" i="1"/>
  <c r="H47" i="1"/>
  <c r="H49" i="1"/>
  <c r="K49" i="1"/>
  <c r="T48" i="1" l="1"/>
  <c r="T49" i="1"/>
  <c r="T50" i="1"/>
  <c r="T47" i="1"/>
</calcChain>
</file>

<file path=xl/sharedStrings.xml><?xml version="1.0" encoding="utf-8"?>
<sst xmlns="http://schemas.openxmlformats.org/spreadsheetml/2006/main" count="83" uniqueCount="34">
  <si>
    <t>HW1</t>
  </si>
  <si>
    <t>HW2</t>
  </si>
  <si>
    <t>HW3</t>
  </si>
  <si>
    <t>HW4</t>
  </si>
  <si>
    <t>HW5</t>
  </si>
  <si>
    <t xml:space="preserve">HW AVERAGE </t>
  </si>
  <si>
    <t>Test1</t>
  </si>
  <si>
    <t>Test2</t>
  </si>
  <si>
    <t xml:space="preserve">TEST AVERAGE </t>
  </si>
  <si>
    <t xml:space="preserve">Project Part 1 </t>
  </si>
  <si>
    <t>Project Part 2</t>
  </si>
  <si>
    <t xml:space="preserve">Project Part 3 </t>
  </si>
  <si>
    <t>Project Part 4</t>
  </si>
  <si>
    <t>Project Part 5</t>
  </si>
  <si>
    <t>PROJECT AVERAGE</t>
  </si>
  <si>
    <t>Final Exam</t>
  </si>
  <si>
    <t>Total</t>
  </si>
  <si>
    <t>SR</t>
  </si>
  <si>
    <t>AVERAGE</t>
  </si>
  <si>
    <t>Last Updated</t>
  </si>
  <si>
    <t>x not yet graded</t>
  </si>
  <si>
    <t>$ not received</t>
  </si>
  <si>
    <t>CL</t>
  </si>
  <si>
    <t>STANDARD DEV.</t>
  </si>
  <si>
    <t>MINIMUM</t>
  </si>
  <si>
    <t>MAXIMUM</t>
  </si>
  <si>
    <t>GR</t>
  </si>
  <si>
    <t>Maximum marks →</t>
  </si>
  <si>
    <t>Student Id  ↓</t>
  </si>
  <si>
    <t>Project Part 6</t>
  </si>
  <si>
    <t>Grade</t>
  </si>
  <si>
    <t>$</t>
  </si>
  <si>
    <t>12/14/2014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</si>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</sst>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;[Red]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91494754233242E-2"/>
          <c:y val="4.3074774303603812E-2"/>
          <c:w val="0.89971704121037666"/>
          <c:h val="0.85973158380949133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Sheet1!$H$3:$H$44</c:f>
              <c:numCache>
                <c:formatCode>0.00;[Red]0.00</c:formatCode>
                <c:ptCount val="42"/>
                <c:pt idx="0">
                  <c:v>21.5</c:v>
                </c:pt>
                <c:pt idx="1">
                  <c:v>24</c:v>
                </c:pt>
                <c:pt idx="2">
                  <c:v>21.75</c:v>
                </c:pt>
                <c:pt idx="3">
                  <c:v>11.25</c:v>
                </c:pt>
                <c:pt idx="4">
                  <c:v>21.5</c:v>
                </c:pt>
                <c:pt idx="5">
                  <c:v>21</c:v>
                </c:pt>
                <c:pt idx="6">
                  <c:v>22.25</c:v>
                </c:pt>
                <c:pt idx="7">
                  <c:v>21.25</c:v>
                </c:pt>
                <c:pt idx="8">
                  <c:v>24.25</c:v>
                </c:pt>
                <c:pt idx="9">
                  <c:v>24</c:v>
                </c:pt>
                <c:pt idx="10">
                  <c:v>23.25</c:v>
                </c:pt>
                <c:pt idx="11">
                  <c:v>24.5</c:v>
                </c:pt>
                <c:pt idx="12">
                  <c:v>23.5</c:v>
                </c:pt>
                <c:pt idx="13">
                  <c:v>20.25</c:v>
                </c:pt>
                <c:pt idx="14">
                  <c:v>19.75</c:v>
                </c:pt>
                <c:pt idx="15">
                  <c:v>22.25</c:v>
                </c:pt>
                <c:pt idx="16">
                  <c:v>12.75</c:v>
                </c:pt>
                <c:pt idx="17">
                  <c:v>21.5</c:v>
                </c:pt>
                <c:pt idx="18">
                  <c:v>22.75</c:v>
                </c:pt>
                <c:pt idx="19">
                  <c:v>21.75</c:v>
                </c:pt>
                <c:pt idx="20">
                  <c:v>21.75</c:v>
                </c:pt>
                <c:pt idx="21">
                  <c:v>23.5</c:v>
                </c:pt>
                <c:pt idx="22">
                  <c:v>24.25</c:v>
                </c:pt>
                <c:pt idx="23">
                  <c:v>22.5</c:v>
                </c:pt>
                <c:pt idx="24">
                  <c:v>24.5</c:v>
                </c:pt>
                <c:pt idx="25">
                  <c:v>22.5</c:v>
                </c:pt>
                <c:pt idx="26">
                  <c:v>24.75</c:v>
                </c:pt>
                <c:pt idx="27">
                  <c:v>21.25</c:v>
                </c:pt>
                <c:pt idx="28">
                  <c:v>23.75</c:v>
                </c:pt>
                <c:pt idx="29">
                  <c:v>23.25</c:v>
                </c:pt>
                <c:pt idx="30">
                  <c:v>24</c:v>
                </c:pt>
                <c:pt idx="31">
                  <c:v>22.25</c:v>
                </c:pt>
                <c:pt idx="32">
                  <c:v>23.5</c:v>
                </c:pt>
                <c:pt idx="33">
                  <c:v>22</c:v>
                </c:pt>
                <c:pt idx="34">
                  <c:v>22.5</c:v>
                </c:pt>
                <c:pt idx="35">
                  <c:v>18.75</c:v>
                </c:pt>
                <c:pt idx="36">
                  <c:v>24</c:v>
                </c:pt>
                <c:pt idx="37">
                  <c:v>22.5</c:v>
                </c:pt>
                <c:pt idx="38">
                  <c:v>23.5</c:v>
                </c:pt>
                <c:pt idx="39">
                  <c:v>23.5</c:v>
                </c:pt>
                <c:pt idx="40">
                  <c:v>23.75</c:v>
                </c:pt>
                <c:pt idx="41">
                  <c:v>23.25</c:v>
                </c:pt>
              </c:numCache>
            </c:numRef>
          </c:val>
        </c:ser>
        <c:ser>
          <c:idx val="1"/>
          <c:order val="1"/>
          <c:tx>
            <c:v>Class Tests</c:v>
          </c:tx>
          <c:spPr>
            <a:solidFill>
              <a:srgbClr val="C0504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Sheet1!$K$3:$K$44</c:f>
              <c:numCache>
                <c:formatCode>#,##0.00</c:formatCode>
                <c:ptCount val="42"/>
                <c:pt idx="0">
                  <c:v>20.5</c:v>
                </c:pt>
                <c:pt idx="1">
                  <c:v>23</c:v>
                </c:pt>
                <c:pt idx="2">
                  <c:v>21</c:v>
                </c:pt>
                <c:pt idx="3">
                  <c:v>11.5</c:v>
                </c:pt>
                <c:pt idx="4">
                  <c:v>19.5</c:v>
                </c:pt>
                <c:pt idx="5">
                  <c:v>17</c:v>
                </c:pt>
                <c:pt idx="6">
                  <c:v>22</c:v>
                </c:pt>
                <c:pt idx="7">
                  <c:v>23.5</c:v>
                </c:pt>
                <c:pt idx="8">
                  <c:v>23.5</c:v>
                </c:pt>
                <c:pt idx="9">
                  <c:v>20</c:v>
                </c:pt>
                <c:pt idx="10">
                  <c:v>22.5</c:v>
                </c:pt>
                <c:pt idx="11">
                  <c:v>22</c:v>
                </c:pt>
                <c:pt idx="12">
                  <c:v>19</c:v>
                </c:pt>
                <c:pt idx="13">
                  <c:v>18.5</c:v>
                </c:pt>
                <c:pt idx="14">
                  <c:v>17</c:v>
                </c:pt>
                <c:pt idx="15">
                  <c:v>17.5</c:v>
                </c:pt>
                <c:pt idx="16">
                  <c:v>14.5</c:v>
                </c:pt>
                <c:pt idx="17">
                  <c:v>23</c:v>
                </c:pt>
                <c:pt idx="18">
                  <c:v>23.5</c:v>
                </c:pt>
                <c:pt idx="19">
                  <c:v>19</c:v>
                </c:pt>
                <c:pt idx="20">
                  <c:v>22.5</c:v>
                </c:pt>
                <c:pt idx="21">
                  <c:v>21.5</c:v>
                </c:pt>
                <c:pt idx="22">
                  <c:v>25.5</c:v>
                </c:pt>
                <c:pt idx="23">
                  <c:v>21.5</c:v>
                </c:pt>
                <c:pt idx="24">
                  <c:v>24</c:v>
                </c:pt>
                <c:pt idx="25">
                  <c:v>17</c:v>
                </c:pt>
                <c:pt idx="26">
                  <c:v>22.5</c:v>
                </c:pt>
                <c:pt idx="27">
                  <c:v>18.5</c:v>
                </c:pt>
                <c:pt idx="28">
                  <c:v>18</c:v>
                </c:pt>
                <c:pt idx="29">
                  <c:v>22.5</c:v>
                </c:pt>
                <c:pt idx="30">
                  <c:v>23.5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21.5</c:v>
                </c:pt>
                <c:pt idx="35">
                  <c:v>20</c:v>
                </c:pt>
                <c:pt idx="36">
                  <c:v>23</c:v>
                </c:pt>
                <c:pt idx="37">
                  <c:v>24.5</c:v>
                </c:pt>
                <c:pt idx="38">
                  <c:v>22.5</c:v>
                </c:pt>
                <c:pt idx="39">
                  <c:v>24</c:v>
                </c:pt>
                <c:pt idx="40">
                  <c:v>23</c:v>
                </c:pt>
                <c:pt idx="41">
                  <c:v>23.5</c:v>
                </c:pt>
              </c:numCache>
            </c:numRef>
          </c:val>
        </c:ser>
        <c:ser>
          <c:idx val="2"/>
          <c:order val="2"/>
          <c:tx>
            <c:v>Class 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Sheet1!$R$3:$R$44</c:f>
              <c:numCache>
                <c:formatCode>#,##0.00</c:formatCode>
                <c:ptCount val="42"/>
                <c:pt idx="0">
                  <c:v>23.333333333333332</c:v>
                </c:pt>
                <c:pt idx="1">
                  <c:v>24.166666666666668</c:v>
                </c:pt>
                <c:pt idx="2">
                  <c:v>24.375</c:v>
                </c:pt>
                <c:pt idx="3">
                  <c:v>8.125</c:v>
                </c:pt>
                <c:pt idx="4">
                  <c:v>24.583333333333332</c:v>
                </c:pt>
                <c:pt idx="5">
                  <c:v>25</c:v>
                </c:pt>
                <c:pt idx="6">
                  <c:v>25</c:v>
                </c:pt>
                <c:pt idx="7">
                  <c:v>24.166666666666668</c:v>
                </c:pt>
                <c:pt idx="8">
                  <c:v>23.333333333333332</c:v>
                </c:pt>
                <c:pt idx="9">
                  <c:v>24.791666666666668</c:v>
                </c:pt>
                <c:pt idx="10">
                  <c:v>24.583333333333332</c:v>
                </c:pt>
                <c:pt idx="11">
                  <c:v>25</c:v>
                </c:pt>
                <c:pt idx="12">
                  <c:v>24.791666666666668</c:v>
                </c:pt>
                <c:pt idx="13">
                  <c:v>23.958333333333332</c:v>
                </c:pt>
                <c:pt idx="14">
                  <c:v>23.541666666666668</c:v>
                </c:pt>
                <c:pt idx="15">
                  <c:v>22.083333333333332</c:v>
                </c:pt>
                <c:pt idx="16">
                  <c:v>20</c:v>
                </c:pt>
                <c:pt idx="17">
                  <c:v>23.541666666666668</c:v>
                </c:pt>
                <c:pt idx="18">
                  <c:v>24.583333333333332</c:v>
                </c:pt>
                <c:pt idx="19">
                  <c:v>23.333333333333332</c:v>
                </c:pt>
                <c:pt idx="20">
                  <c:v>23.333333333333332</c:v>
                </c:pt>
                <c:pt idx="21">
                  <c:v>24.791666666666668</c:v>
                </c:pt>
                <c:pt idx="22">
                  <c:v>25</c:v>
                </c:pt>
                <c:pt idx="23">
                  <c:v>24.583333333333332</c:v>
                </c:pt>
                <c:pt idx="24">
                  <c:v>23.958333333333332</c:v>
                </c:pt>
                <c:pt idx="25">
                  <c:v>23.541666666666668</c:v>
                </c:pt>
                <c:pt idx="26">
                  <c:v>23.958333333333332</c:v>
                </c:pt>
                <c:pt idx="27">
                  <c:v>23.958333333333332</c:v>
                </c:pt>
                <c:pt idx="28">
                  <c:v>24.583333333333332</c:v>
                </c:pt>
                <c:pt idx="29">
                  <c:v>24.583333333333332</c:v>
                </c:pt>
                <c:pt idx="30">
                  <c:v>25</c:v>
                </c:pt>
                <c:pt idx="31">
                  <c:v>23.75</c:v>
                </c:pt>
                <c:pt idx="32">
                  <c:v>29</c:v>
                </c:pt>
                <c:pt idx="33">
                  <c:v>23.958333333333332</c:v>
                </c:pt>
                <c:pt idx="34">
                  <c:v>24.791666666666668</c:v>
                </c:pt>
                <c:pt idx="35">
                  <c:v>22.916666666666668</c:v>
                </c:pt>
                <c:pt idx="36">
                  <c:v>23.958333333333332</c:v>
                </c:pt>
                <c:pt idx="37">
                  <c:v>24.791666666666668</c:v>
                </c:pt>
                <c:pt idx="38">
                  <c:v>23.75</c:v>
                </c:pt>
                <c:pt idx="39">
                  <c:v>23.75</c:v>
                </c:pt>
                <c:pt idx="40">
                  <c:v>24.791666666666668</c:v>
                </c:pt>
                <c:pt idx="41">
                  <c:v>24.791666666666668</c:v>
                </c:pt>
              </c:numCache>
            </c:numRef>
          </c:val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Sheet1!$S$3:$S$44</c:f>
              <c:numCache>
                <c:formatCode>General</c:formatCode>
                <c:ptCount val="42"/>
                <c:pt idx="0">
                  <c:v>24.75</c:v>
                </c:pt>
                <c:pt idx="1">
                  <c:v>19</c:v>
                </c:pt>
                <c:pt idx="2">
                  <c:v>23.25</c:v>
                </c:pt>
                <c:pt idx="3">
                  <c:v>0</c:v>
                </c:pt>
                <c:pt idx="4">
                  <c:v>12</c:v>
                </c:pt>
                <c:pt idx="5">
                  <c:v>19.5</c:v>
                </c:pt>
                <c:pt idx="6">
                  <c:v>20.75</c:v>
                </c:pt>
                <c:pt idx="7">
                  <c:v>22</c:v>
                </c:pt>
                <c:pt idx="8">
                  <c:v>24.5</c:v>
                </c:pt>
                <c:pt idx="9">
                  <c:v>23.5</c:v>
                </c:pt>
                <c:pt idx="10">
                  <c:v>25</c:v>
                </c:pt>
                <c:pt idx="11">
                  <c:v>26</c:v>
                </c:pt>
                <c:pt idx="12">
                  <c:v>25.5</c:v>
                </c:pt>
                <c:pt idx="13">
                  <c:v>19.25</c:v>
                </c:pt>
                <c:pt idx="14">
                  <c:v>11.5</c:v>
                </c:pt>
                <c:pt idx="15">
                  <c:v>24</c:v>
                </c:pt>
                <c:pt idx="16">
                  <c:v>23</c:v>
                </c:pt>
                <c:pt idx="17">
                  <c:v>25.5</c:v>
                </c:pt>
                <c:pt idx="18">
                  <c:v>23.25</c:v>
                </c:pt>
                <c:pt idx="19">
                  <c:v>22.5</c:v>
                </c:pt>
                <c:pt idx="20">
                  <c:v>24</c:v>
                </c:pt>
                <c:pt idx="21">
                  <c:v>24.25</c:v>
                </c:pt>
                <c:pt idx="22">
                  <c:v>24.5</c:v>
                </c:pt>
                <c:pt idx="23">
                  <c:v>25</c:v>
                </c:pt>
                <c:pt idx="24">
                  <c:v>25.5</c:v>
                </c:pt>
                <c:pt idx="25">
                  <c:v>25</c:v>
                </c:pt>
                <c:pt idx="26">
                  <c:v>25.5</c:v>
                </c:pt>
                <c:pt idx="27">
                  <c:v>15</c:v>
                </c:pt>
                <c:pt idx="28">
                  <c:v>24.5</c:v>
                </c:pt>
                <c:pt idx="29">
                  <c:v>26</c:v>
                </c:pt>
                <c:pt idx="30">
                  <c:v>25.75</c:v>
                </c:pt>
                <c:pt idx="31">
                  <c:v>23</c:v>
                </c:pt>
                <c:pt idx="32">
                  <c:v>25</c:v>
                </c:pt>
                <c:pt idx="33">
                  <c:v>24.75</c:v>
                </c:pt>
                <c:pt idx="34">
                  <c:v>25</c:v>
                </c:pt>
                <c:pt idx="35">
                  <c:v>20.75</c:v>
                </c:pt>
                <c:pt idx="36">
                  <c:v>24</c:v>
                </c:pt>
                <c:pt idx="37">
                  <c:v>22</c:v>
                </c:pt>
                <c:pt idx="38">
                  <c:v>25</c:v>
                </c:pt>
                <c:pt idx="39">
                  <c:v>24</c:v>
                </c:pt>
                <c:pt idx="40">
                  <c:v>23</c:v>
                </c:pt>
                <c:pt idx="4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027568"/>
        <c:axId val="259029248"/>
      </c:barChart>
      <c:catAx>
        <c:axId val="25902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59029248"/>
        <c:crosses val="autoZero"/>
        <c:auto val="1"/>
        <c:lblAlgn val="ctr"/>
        <c:lblOffset val="100"/>
        <c:noMultiLvlLbl val="0"/>
      </c:catAx>
      <c:valAx>
        <c:axId val="259029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/>
        <c:numFmt formatCode="0.00;[Red]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59027568"/>
        <c:crosses val="autoZero"/>
        <c:crossBetween val="between"/>
        <c:majorUnit val="1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143842283005307"/>
          <c:y val="2.4691382831973807E-2"/>
          <c:w val="0.47532565477992239"/>
          <c:h val="7.40741484959213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50</xdr:row>
      <xdr:rowOff>104775</xdr:rowOff>
    </xdr:from>
    <xdr:to>
      <xdr:col>18</xdr:col>
      <xdr:colOff>257175</xdr:colOff>
      <xdr:row>70</xdr:row>
      <xdr:rowOff>139699</xdr:rowOff>
    </xdr:to>
    <xdr:grpSp>
      <xdr:nvGrpSpPr>
        <xdr:cNvPr id="2" name="Group 1"/>
        <xdr:cNvGrpSpPr/>
      </xdr:nvGrpSpPr>
      <xdr:grpSpPr>
        <a:xfrm>
          <a:off x="2466976" y="9791700"/>
          <a:ext cx="7677149" cy="3273424"/>
          <a:chOff x="4619626" y="9944100"/>
          <a:chExt cx="7677149" cy="3502024"/>
        </a:xfrm>
      </xdr:grpSpPr>
      <xdr:graphicFrame macro="">
        <xdr:nvGraphicFramePr>
          <xdr:cNvPr id="1198" name="Chart 1"/>
          <xdr:cNvGraphicFramePr>
            <a:graphicFrameLocks/>
          </xdr:cNvGraphicFramePr>
        </xdr:nvGraphicFramePr>
        <xdr:xfrm>
          <a:off x="4619626" y="9944100"/>
          <a:ext cx="7419974" cy="3502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" name="Straight Connector 2"/>
          <xdr:cNvCxnSpPr/>
        </xdr:nvCxnSpPr>
        <xdr:spPr bwMode="auto">
          <a:xfrm>
            <a:off x="5067300" y="10639425"/>
            <a:ext cx="7096125" cy="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" name="Straight Connector 4"/>
          <xdr:cNvCxnSpPr/>
        </xdr:nvCxnSpPr>
        <xdr:spPr bwMode="auto">
          <a:xfrm>
            <a:off x="5076825" y="11049000"/>
            <a:ext cx="7096125" cy="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" name="Straight Connector 5"/>
          <xdr:cNvCxnSpPr/>
        </xdr:nvCxnSpPr>
        <xdr:spPr bwMode="auto">
          <a:xfrm>
            <a:off x="5086350" y="11458575"/>
            <a:ext cx="7096125" cy="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" name="Straight Connector 6"/>
          <xdr:cNvCxnSpPr/>
        </xdr:nvCxnSpPr>
        <xdr:spPr bwMode="auto">
          <a:xfrm>
            <a:off x="5067300" y="11734800"/>
            <a:ext cx="7096125" cy="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sp macro="" textlink="">
        <xdr:nvSpPr>
          <xdr:cNvPr id="4" name="TextBox 3"/>
          <xdr:cNvSpPr txBox="1"/>
        </xdr:nvSpPr>
        <xdr:spPr>
          <a:xfrm>
            <a:off x="12011025" y="10410824"/>
            <a:ext cx="285750" cy="12979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 b="1"/>
              <a:t>A</a:t>
            </a:r>
          </a:p>
          <a:p>
            <a:endParaRPr lang="en-US" sz="1100" b="1"/>
          </a:p>
          <a:p>
            <a:r>
              <a:rPr lang="en-US" sz="1100" b="1"/>
              <a:t>B</a:t>
            </a:r>
          </a:p>
          <a:p>
            <a:endParaRPr lang="en-US" sz="1100" b="1"/>
          </a:p>
          <a:p>
            <a:r>
              <a:rPr lang="en-US" sz="1100" b="1"/>
              <a:t>C</a:t>
            </a:r>
          </a:p>
          <a:p>
            <a:endParaRPr lang="en-US" sz="1100" b="1"/>
          </a:p>
          <a:p>
            <a:r>
              <a:rPr lang="en-US" sz="1100" b="1"/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topLeftCell="A40" zoomScaleNormal="100" workbookViewId="0">
      <selection activeCell="A54" sqref="A54"/>
    </sheetView>
  </sheetViews>
  <sheetFormatPr defaultColWidth="9.28515625" defaultRowHeight="12.75"/>
  <cols>
    <col min="1" max="1" width="18.85546875" style="21" customWidth="1"/>
    <col min="2" max="2" width="5.42578125" style="1" customWidth="1"/>
    <col min="3" max="3" width="5.85546875" style="2" customWidth="1"/>
    <col min="4" max="7" width="5.140625" style="1" customWidth="1"/>
    <col min="8" max="8" width="11.42578125" style="3" customWidth="1"/>
    <col min="9" max="10" width="7" style="1" customWidth="1"/>
    <col min="11" max="11" width="12" style="3" customWidth="1"/>
    <col min="12" max="13" width="7.7109375" style="1" customWidth="1"/>
    <col min="14" max="14" width="8.28515625" style="1" customWidth="1"/>
    <col min="15" max="17" width="8.140625" style="1" customWidth="1"/>
    <col min="18" max="18" width="12" style="3" customWidth="1"/>
    <col min="19" max="19" width="8.7109375" style="3" customWidth="1"/>
    <col min="20" max="20" width="7.85546875" style="3" customWidth="1"/>
    <col min="21" max="21" width="10" style="25" bestFit="1" customWidth="1"/>
    <col min="22" max="16384" width="9.28515625" style="1"/>
  </cols>
  <sheetData>
    <row r="1" spans="1:21" s="4" customFormat="1" ht="44.25" customHeight="1">
      <c r="A1" s="19" t="s">
        <v>28</v>
      </c>
      <c r="B1" s="9" t="s">
        <v>22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13" t="s">
        <v>5</v>
      </c>
      <c r="I1" s="4" t="s">
        <v>6</v>
      </c>
      <c r="J1" s="4" t="s">
        <v>7</v>
      </c>
      <c r="K1" s="13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29</v>
      </c>
      <c r="R1" s="13" t="s">
        <v>14</v>
      </c>
      <c r="S1" s="13" t="s">
        <v>15</v>
      </c>
      <c r="T1" s="17" t="s">
        <v>16</v>
      </c>
      <c r="U1" s="19" t="s">
        <v>30</v>
      </c>
    </row>
    <row r="2" spans="1:21" s="4" customFormat="1" ht="25.5" customHeight="1">
      <c r="A2" s="19" t="s">
        <v>27</v>
      </c>
      <c r="C2" s="4">
        <v>10</v>
      </c>
      <c r="D2" s="4">
        <v>10</v>
      </c>
      <c r="E2" s="4">
        <v>10</v>
      </c>
      <c r="F2" s="4">
        <v>10</v>
      </c>
      <c r="G2" s="4">
        <v>10</v>
      </c>
      <c r="H2" s="13">
        <v>25</v>
      </c>
      <c r="I2" s="4">
        <v>25</v>
      </c>
      <c r="J2" s="4">
        <v>25</v>
      </c>
      <c r="K2" s="13">
        <v>25</v>
      </c>
      <c r="L2" s="5">
        <v>20</v>
      </c>
      <c r="M2" s="5">
        <v>20</v>
      </c>
      <c r="N2" s="5">
        <v>20</v>
      </c>
      <c r="O2" s="5">
        <v>20</v>
      </c>
      <c r="P2" s="5">
        <v>20</v>
      </c>
      <c r="Q2" s="5">
        <v>20</v>
      </c>
      <c r="R2" s="13">
        <v>25</v>
      </c>
      <c r="S2" s="13">
        <v>25</v>
      </c>
      <c r="T2" s="17">
        <v>100</v>
      </c>
      <c r="U2" s="19" t="s">
        <v>33</v>
      </c>
    </row>
    <row r="3" spans="1:21" ht="15">
      <c r="A3" s="27">
        <v>902527948</v>
      </c>
      <c r="B3" s="10" t="s">
        <v>17</v>
      </c>
      <c r="C3" s="1">
        <v>9.5</v>
      </c>
      <c r="D3" s="1">
        <v>7</v>
      </c>
      <c r="E3" s="1">
        <v>8</v>
      </c>
      <c r="F3" s="1">
        <v>9</v>
      </c>
      <c r="G3" s="1">
        <v>9.5</v>
      </c>
      <c r="H3" s="14">
        <f t="shared" ref="H3:H44" si="0">SUM(C3:G3)*0.5</f>
        <v>21.5</v>
      </c>
      <c r="I3" s="1">
        <v>18</v>
      </c>
      <c r="J3" s="1">
        <v>23</v>
      </c>
      <c r="K3" s="15">
        <f t="shared" ref="K3:K44" si="1">(I3+J3)/2</f>
        <v>20.5</v>
      </c>
      <c r="L3" s="1">
        <v>19</v>
      </c>
      <c r="M3" s="1">
        <v>20</v>
      </c>
      <c r="N3" s="2">
        <v>20</v>
      </c>
      <c r="O3" s="2">
        <v>18</v>
      </c>
      <c r="P3" s="2">
        <v>15</v>
      </c>
      <c r="Q3" s="1">
        <v>20</v>
      </c>
      <c r="R3" s="15">
        <f t="shared" ref="R3:R11" si="2">SUM(L3:Q3)*5/24</f>
        <v>23.333333333333332</v>
      </c>
      <c r="S3" s="16">
        <v>24.75</v>
      </c>
      <c r="T3" s="18">
        <f>SUM(H3,K3,R3,S3)</f>
        <v>90.083333333333329</v>
      </c>
      <c r="U3" s="25" t="str">
        <f t="shared" ref="U3:U44" si="3">IF(T3&gt;=90,"A",IF(T3&gt;=75,"B",IF(T3&gt;=60,"C",IF(T3&gt;=50,"D",IF(T3&lt;50,"TBD")))))</f>
        <v>A</v>
      </c>
    </row>
    <row r="4" spans="1:21" ht="14.25">
      <c r="A4" s="25">
        <v>903678717</v>
      </c>
      <c r="B4" s="10" t="s">
        <v>26</v>
      </c>
      <c r="C4" s="1">
        <v>10</v>
      </c>
      <c r="D4" s="1">
        <v>10</v>
      </c>
      <c r="E4" s="1">
        <v>9.5</v>
      </c>
      <c r="F4" s="1">
        <v>9.5</v>
      </c>
      <c r="G4" s="1">
        <v>9</v>
      </c>
      <c r="H4" s="14">
        <f t="shared" si="0"/>
        <v>24</v>
      </c>
      <c r="I4" s="1">
        <v>24</v>
      </c>
      <c r="J4" s="1">
        <v>22</v>
      </c>
      <c r="K4" s="15">
        <f t="shared" ref="K4:K11" si="4">(I4+J4)/2</f>
        <v>23</v>
      </c>
      <c r="L4" s="1">
        <v>20</v>
      </c>
      <c r="M4" s="1">
        <v>20</v>
      </c>
      <c r="N4" s="1">
        <v>20</v>
      </c>
      <c r="O4" s="1">
        <v>20</v>
      </c>
      <c r="P4" s="2">
        <v>20</v>
      </c>
      <c r="Q4" s="1">
        <v>16</v>
      </c>
      <c r="R4" s="15">
        <f t="shared" si="2"/>
        <v>24.166666666666668</v>
      </c>
      <c r="S4" s="16">
        <v>19</v>
      </c>
      <c r="T4" s="18">
        <f>SUM(H4,K4,R4,S4)</f>
        <v>90.166666666666671</v>
      </c>
      <c r="U4" s="25" t="str">
        <f t="shared" si="3"/>
        <v>A</v>
      </c>
    </row>
    <row r="5" spans="1:21" ht="15">
      <c r="A5" s="27">
        <v>902501611</v>
      </c>
      <c r="B5" s="10" t="s">
        <v>17</v>
      </c>
      <c r="C5" s="1">
        <v>8.5</v>
      </c>
      <c r="D5" s="1">
        <v>8.5</v>
      </c>
      <c r="E5" s="1">
        <v>7.5</v>
      </c>
      <c r="F5" s="1">
        <v>9.5</v>
      </c>
      <c r="G5" s="1">
        <v>9.5</v>
      </c>
      <c r="H5" s="14">
        <f t="shared" si="0"/>
        <v>21.75</v>
      </c>
      <c r="I5" s="1">
        <v>24</v>
      </c>
      <c r="J5" s="1">
        <v>18</v>
      </c>
      <c r="K5" s="15">
        <f t="shared" si="4"/>
        <v>21</v>
      </c>
      <c r="L5" s="1">
        <v>19</v>
      </c>
      <c r="M5" s="1">
        <v>20</v>
      </c>
      <c r="N5" s="1">
        <v>18</v>
      </c>
      <c r="O5" s="1">
        <v>20</v>
      </c>
      <c r="P5" s="2">
        <v>20</v>
      </c>
      <c r="Q5" s="1">
        <v>20</v>
      </c>
      <c r="R5" s="15">
        <f t="shared" si="2"/>
        <v>24.375</v>
      </c>
      <c r="S5" s="16">
        <v>23.25</v>
      </c>
      <c r="T5" s="18">
        <f t="shared" ref="T5:T12" si="5">SUM(H5,K5,R5,S5)</f>
        <v>90.375</v>
      </c>
      <c r="U5" s="25" t="str">
        <f t="shared" si="3"/>
        <v>A</v>
      </c>
    </row>
    <row r="6" spans="1:21" ht="15">
      <c r="A6" s="27">
        <v>902520796</v>
      </c>
      <c r="B6" s="10" t="s">
        <v>17</v>
      </c>
      <c r="C6" s="1">
        <v>7.5</v>
      </c>
      <c r="D6" s="1">
        <v>8</v>
      </c>
      <c r="E6" s="1">
        <v>7</v>
      </c>
      <c r="F6" s="1" t="s">
        <v>31</v>
      </c>
      <c r="G6" s="1" t="s">
        <v>31</v>
      </c>
      <c r="H6" s="14">
        <f t="shared" si="0"/>
        <v>11.25</v>
      </c>
      <c r="I6" s="1">
        <v>11</v>
      </c>
      <c r="J6" s="1">
        <v>12</v>
      </c>
      <c r="K6" s="15">
        <f t="shared" si="4"/>
        <v>11.5</v>
      </c>
      <c r="L6" s="1">
        <v>19</v>
      </c>
      <c r="M6" s="1">
        <v>20</v>
      </c>
      <c r="N6" s="1" t="s">
        <v>31</v>
      </c>
      <c r="O6" s="1" t="s">
        <v>31</v>
      </c>
      <c r="P6" s="2" t="s">
        <v>31</v>
      </c>
      <c r="Q6" s="1" t="s">
        <v>31</v>
      </c>
      <c r="R6" s="15">
        <f t="shared" si="2"/>
        <v>8.125</v>
      </c>
      <c r="S6" s="16" t="s">
        <v>31</v>
      </c>
      <c r="T6" s="18">
        <f t="shared" si="5"/>
        <v>30.875</v>
      </c>
      <c r="U6" s="25" t="str">
        <f>IF(T6&gt;=90,"A",IF(T6&gt;=75,"B",IF(T6&gt;=60,"C",IF(T6&gt;=50,"D",IF(T6&lt;50,"F")))))</f>
        <v>F</v>
      </c>
    </row>
    <row r="7" spans="1:21" ht="15">
      <c r="A7" s="27">
        <v>902432612</v>
      </c>
      <c r="B7" s="10" t="s">
        <v>17</v>
      </c>
      <c r="C7" s="1">
        <v>8</v>
      </c>
      <c r="D7" s="1">
        <v>7</v>
      </c>
      <c r="E7" s="1">
        <v>9</v>
      </c>
      <c r="F7" s="1">
        <v>9</v>
      </c>
      <c r="G7" s="1">
        <v>10</v>
      </c>
      <c r="H7" s="14">
        <f t="shared" si="0"/>
        <v>21.5</v>
      </c>
      <c r="I7" s="1">
        <v>23</v>
      </c>
      <c r="J7" s="1">
        <v>16</v>
      </c>
      <c r="K7" s="15">
        <f t="shared" si="4"/>
        <v>19.5</v>
      </c>
      <c r="L7" s="1">
        <v>20</v>
      </c>
      <c r="M7" s="1">
        <v>20</v>
      </c>
      <c r="N7" s="1">
        <v>20</v>
      </c>
      <c r="O7" s="1">
        <v>18</v>
      </c>
      <c r="P7" s="2">
        <v>20</v>
      </c>
      <c r="Q7" s="1">
        <v>20</v>
      </c>
      <c r="R7" s="15">
        <f t="shared" si="2"/>
        <v>24.583333333333332</v>
      </c>
      <c r="S7" s="16">
        <v>12</v>
      </c>
      <c r="T7" s="18">
        <f t="shared" si="5"/>
        <v>77.583333333333329</v>
      </c>
      <c r="U7" s="25" t="str">
        <f t="shared" si="3"/>
        <v>B</v>
      </c>
    </row>
    <row r="8" spans="1:21" ht="15">
      <c r="A8" s="27">
        <v>903184629</v>
      </c>
      <c r="B8" s="10" t="s">
        <v>17</v>
      </c>
      <c r="C8" s="1">
        <v>9.5</v>
      </c>
      <c r="D8" s="1">
        <v>8</v>
      </c>
      <c r="E8" s="1">
        <v>7.5</v>
      </c>
      <c r="F8" s="1">
        <v>8</v>
      </c>
      <c r="G8" s="1">
        <v>9</v>
      </c>
      <c r="H8" s="14">
        <f t="shared" si="0"/>
        <v>21</v>
      </c>
      <c r="I8" s="1">
        <v>16</v>
      </c>
      <c r="J8" s="1">
        <v>18</v>
      </c>
      <c r="K8" s="15">
        <f t="shared" si="4"/>
        <v>17</v>
      </c>
      <c r="L8" s="1">
        <v>20</v>
      </c>
      <c r="M8" s="1">
        <v>20</v>
      </c>
      <c r="N8" s="1">
        <v>20</v>
      </c>
      <c r="O8" s="1">
        <v>20</v>
      </c>
      <c r="P8" s="2">
        <v>20</v>
      </c>
      <c r="Q8" s="1">
        <v>20</v>
      </c>
      <c r="R8" s="15">
        <f t="shared" si="2"/>
        <v>25</v>
      </c>
      <c r="S8" s="16">
        <v>19.5</v>
      </c>
      <c r="T8" s="18">
        <f t="shared" si="5"/>
        <v>82.5</v>
      </c>
      <c r="U8" s="25" t="str">
        <f t="shared" si="3"/>
        <v>B</v>
      </c>
    </row>
    <row r="9" spans="1:21" ht="15">
      <c r="A9" s="27">
        <v>902466397</v>
      </c>
      <c r="B9" s="10" t="s">
        <v>17</v>
      </c>
      <c r="C9" s="1">
        <v>9</v>
      </c>
      <c r="D9" s="1">
        <v>9</v>
      </c>
      <c r="E9" s="1">
        <v>9</v>
      </c>
      <c r="F9" s="1">
        <v>9</v>
      </c>
      <c r="G9" s="1">
        <v>8.5</v>
      </c>
      <c r="H9" s="14">
        <f t="shared" si="0"/>
        <v>22.25</v>
      </c>
      <c r="I9" s="1">
        <v>24</v>
      </c>
      <c r="J9" s="1">
        <v>20</v>
      </c>
      <c r="K9" s="15">
        <f t="shared" si="4"/>
        <v>22</v>
      </c>
      <c r="L9" s="1">
        <v>20</v>
      </c>
      <c r="M9" s="1">
        <v>20</v>
      </c>
      <c r="N9" s="1">
        <v>20</v>
      </c>
      <c r="O9" s="1">
        <v>20</v>
      </c>
      <c r="P9" s="2">
        <v>20</v>
      </c>
      <c r="Q9" s="1">
        <v>20</v>
      </c>
      <c r="R9" s="15">
        <f t="shared" si="2"/>
        <v>25</v>
      </c>
      <c r="S9" s="16">
        <v>20.75</v>
      </c>
      <c r="T9" s="18">
        <f t="shared" si="5"/>
        <v>90</v>
      </c>
      <c r="U9" s="25" t="str">
        <f t="shared" si="3"/>
        <v>A</v>
      </c>
    </row>
    <row r="10" spans="1:21" ht="15">
      <c r="A10" s="27">
        <v>902493230</v>
      </c>
      <c r="B10" s="10" t="s">
        <v>17</v>
      </c>
      <c r="C10" s="1">
        <v>8.5</v>
      </c>
      <c r="D10" s="1">
        <v>8</v>
      </c>
      <c r="E10" s="1">
        <v>8</v>
      </c>
      <c r="F10" s="1">
        <v>9.5</v>
      </c>
      <c r="G10" s="1">
        <v>8.5</v>
      </c>
      <c r="H10" s="14">
        <f t="shared" si="0"/>
        <v>21.25</v>
      </c>
      <c r="I10" s="1">
        <v>23</v>
      </c>
      <c r="J10" s="1">
        <v>24</v>
      </c>
      <c r="K10" s="15">
        <f t="shared" si="4"/>
        <v>23.5</v>
      </c>
      <c r="L10" s="1">
        <v>18</v>
      </c>
      <c r="M10" s="1">
        <v>18</v>
      </c>
      <c r="N10" s="1">
        <v>20</v>
      </c>
      <c r="O10" s="1">
        <v>20</v>
      </c>
      <c r="P10" s="2">
        <v>20</v>
      </c>
      <c r="Q10" s="1">
        <v>20</v>
      </c>
      <c r="R10" s="15">
        <f t="shared" si="2"/>
        <v>24.166666666666668</v>
      </c>
      <c r="S10" s="16">
        <v>22</v>
      </c>
      <c r="T10" s="18">
        <f t="shared" si="5"/>
        <v>90.916666666666671</v>
      </c>
      <c r="U10" s="25" t="str">
        <f t="shared" si="3"/>
        <v>A</v>
      </c>
    </row>
    <row r="11" spans="1:21" ht="14.25">
      <c r="A11" s="25">
        <v>903672117</v>
      </c>
      <c r="B11" s="10" t="s">
        <v>26</v>
      </c>
      <c r="C11" s="1">
        <v>10</v>
      </c>
      <c r="D11" s="1">
        <v>9.5</v>
      </c>
      <c r="E11" s="1">
        <v>9.5</v>
      </c>
      <c r="F11" s="1">
        <v>10</v>
      </c>
      <c r="G11" s="1">
        <v>9.5</v>
      </c>
      <c r="H11" s="14">
        <f t="shared" si="0"/>
        <v>24.25</v>
      </c>
      <c r="I11" s="1">
        <v>26</v>
      </c>
      <c r="J11" s="1">
        <v>21</v>
      </c>
      <c r="K11" s="15">
        <f t="shared" si="4"/>
        <v>23.5</v>
      </c>
      <c r="L11" s="1">
        <v>20</v>
      </c>
      <c r="M11" s="1">
        <v>18</v>
      </c>
      <c r="N11" s="1">
        <v>19</v>
      </c>
      <c r="O11" s="2">
        <v>16</v>
      </c>
      <c r="P11" s="2">
        <v>19</v>
      </c>
      <c r="Q11" s="1">
        <v>20</v>
      </c>
      <c r="R11" s="15">
        <f t="shared" si="2"/>
        <v>23.333333333333332</v>
      </c>
      <c r="S11" s="16">
        <v>24.5</v>
      </c>
      <c r="T11" s="18">
        <f t="shared" si="5"/>
        <v>95.583333333333329</v>
      </c>
      <c r="U11" s="25" t="str">
        <f t="shared" si="3"/>
        <v>A</v>
      </c>
    </row>
    <row r="12" spans="1:21" ht="14.25">
      <c r="A12" s="25">
        <v>903516481</v>
      </c>
      <c r="B12" s="10" t="s">
        <v>26</v>
      </c>
      <c r="C12" s="1">
        <v>9.5</v>
      </c>
      <c r="D12" s="1">
        <v>10</v>
      </c>
      <c r="E12" s="1">
        <v>9.5</v>
      </c>
      <c r="F12" s="1">
        <v>10</v>
      </c>
      <c r="G12" s="1">
        <v>9</v>
      </c>
      <c r="H12" s="14">
        <f t="shared" si="0"/>
        <v>24</v>
      </c>
      <c r="I12" s="1">
        <v>18</v>
      </c>
      <c r="J12" s="1">
        <v>22</v>
      </c>
      <c r="K12" s="15">
        <f t="shared" si="1"/>
        <v>20</v>
      </c>
      <c r="L12" s="1">
        <v>19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5">
        <f>SUM(L12:Q12)*5/24</f>
        <v>24.791666666666668</v>
      </c>
      <c r="S12" s="16">
        <v>23.5</v>
      </c>
      <c r="T12" s="18">
        <f t="shared" si="5"/>
        <v>92.291666666666671</v>
      </c>
      <c r="U12" s="25" t="str">
        <f t="shared" si="3"/>
        <v>A</v>
      </c>
    </row>
    <row r="13" spans="1:21" ht="14.25">
      <c r="A13" s="25">
        <v>903509063</v>
      </c>
      <c r="B13" s="10" t="s">
        <v>26</v>
      </c>
      <c r="C13" s="1">
        <v>8</v>
      </c>
      <c r="D13" s="1">
        <v>10</v>
      </c>
      <c r="E13" s="1">
        <v>9.5</v>
      </c>
      <c r="F13" s="1">
        <v>9.5</v>
      </c>
      <c r="G13" s="1">
        <v>9.5</v>
      </c>
      <c r="H13" s="14">
        <f t="shared" si="0"/>
        <v>23.25</v>
      </c>
      <c r="I13" s="1">
        <v>23</v>
      </c>
      <c r="J13" s="1">
        <v>22</v>
      </c>
      <c r="K13" s="15">
        <f t="shared" si="1"/>
        <v>22.5</v>
      </c>
      <c r="L13" s="1">
        <v>20</v>
      </c>
      <c r="M13" s="1">
        <v>20</v>
      </c>
      <c r="N13" s="2">
        <v>20</v>
      </c>
      <c r="O13" s="2">
        <v>20</v>
      </c>
      <c r="P13" s="2">
        <v>18</v>
      </c>
      <c r="Q13" s="1">
        <v>20</v>
      </c>
      <c r="R13" s="15">
        <f t="shared" ref="R13:R20" si="6">SUM(L13:Q13)*5/24</f>
        <v>24.583333333333332</v>
      </c>
      <c r="S13" s="16">
        <v>25</v>
      </c>
      <c r="T13" s="18">
        <f>SUM(H13,K13,R13,S13)</f>
        <v>95.333333333333329</v>
      </c>
      <c r="U13" s="25" t="str">
        <f t="shared" si="3"/>
        <v>A</v>
      </c>
    </row>
    <row r="14" spans="1:21" ht="15">
      <c r="A14" s="27">
        <v>902994028</v>
      </c>
      <c r="B14" s="10" t="s">
        <v>17</v>
      </c>
      <c r="C14" s="1">
        <v>10</v>
      </c>
      <c r="D14" s="1">
        <v>10</v>
      </c>
      <c r="E14" s="1">
        <v>9.5</v>
      </c>
      <c r="F14" s="1">
        <v>10</v>
      </c>
      <c r="G14" s="1">
        <v>9.5</v>
      </c>
      <c r="H14" s="14">
        <f t="shared" si="0"/>
        <v>24.5</v>
      </c>
      <c r="I14" s="1">
        <v>24</v>
      </c>
      <c r="J14" s="1">
        <v>20</v>
      </c>
      <c r="K14" s="15">
        <f t="shared" ref="K14:K19" si="7">(I14+J14)/2</f>
        <v>22</v>
      </c>
      <c r="L14" s="1">
        <v>20</v>
      </c>
      <c r="M14" s="1">
        <v>20</v>
      </c>
      <c r="N14" s="2">
        <v>20</v>
      </c>
      <c r="O14" s="2">
        <v>20</v>
      </c>
      <c r="P14" s="2">
        <v>20</v>
      </c>
      <c r="Q14" s="1">
        <v>20</v>
      </c>
      <c r="R14" s="15">
        <f t="shared" si="6"/>
        <v>25</v>
      </c>
      <c r="S14" s="16">
        <v>26</v>
      </c>
      <c r="T14" s="18">
        <f t="shared" ref="T14:T19" si="8">SUM(H14,K14,R14,S14)</f>
        <v>97.5</v>
      </c>
      <c r="U14" s="25" t="str">
        <f t="shared" si="3"/>
        <v>A</v>
      </c>
    </row>
    <row r="15" spans="1:21" ht="15">
      <c r="A15" s="27">
        <v>903618907</v>
      </c>
      <c r="B15" s="10" t="s">
        <v>17</v>
      </c>
      <c r="C15" s="1">
        <v>9</v>
      </c>
      <c r="D15" s="1">
        <v>9</v>
      </c>
      <c r="E15" s="1">
        <v>10</v>
      </c>
      <c r="F15" s="1">
        <v>10</v>
      </c>
      <c r="G15" s="1">
        <v>9</v>
      </c>
      <c r="H15" s="14">
        <f t="shared" si="0"/>
        <v>23.5</v>
      </c>
      <c r="I15" s="1">
        <v>17</v>
      </c>
      <c r="J15" s="1">
        <v>21</v>
      </c>
      <c r="K15" s="15">
        <f t="shared" si="7"/>
        <v>19</v>
      </c>
      <c r="L15" s="1">
        <v>20</v>
      </c>
      <c r="M15" s="1">
        <v>19</v>
      </c>
      <c r="N15" s="2">
        <v>20</v>
      </c>
      <c r="O15" s="2">
        <v>20</v>
      </c>
      <c r="P15" s="2">
        <v>20</v>
      </c>
      <c r="Q15" s="1">
        <v>20</v>
      </c>
      <c r="R15" s="15">
        <f t="shared" si="6"/>
        <v>24.791666666666668</v>
      </c>
      <c r="S15" s="16">
        <v>25.5</v>
      </c>
      <c r="T15" s="18">
        <f t="shared" si="8"/>
        <v>92.791666666666671</v>
      </c>
      <c r="U15" s="25" t="str">
        <f t="shared" si="3"/>
        <v>A</v>
      </c>
    </row>
    <row r="16" spans="1:21" ht="15">
      <c r="A16" s="27">
        <v>902494656</v>
      </c>
      <c r="B16" s="10" t="s">
        <v>17</v>
      </c>
      <c r="C16" s="1">
        <v>8.5</v>
      </c>
      <c r="D16" s="1">
        <v>8</v>
      </c>
      <c r="E16" s="1">
        <v>7.5</v>
      </c>
      <c r="F16" s="1">
        <v>9</v>
      </c>
      <c r="G16" s="1">
        <v>7.5</v>
      </c>
      <c r="H16" s="14">
        <f t="shared" si="0"/>
        <v>20.25</v>
      </c>
      <c r="I16" s="1">
        <v>15</v>
      </c>
      <c r="J16" s="1">
        <v>22</v>
      </c>
      <c r="K16" s="15">
        <f t="shared" si="7"/>
        <v>18.5</v>
      </c>
      <c r="L16" s="1">
        <v>17</v>
      </c>
      <c r="M16" s="1">
        <v>20</v>
      </c>
      <c r="N16" s="2">
        <v>20</v>
      </c>
      <c r="O16" s="2">
        <v>18</v>
      </c>
      <c r="P16" s="2">
        <v>20</v>
      </c>
      <c r="Q16" s="1">
        <v>20</v>
      </c>
      <c r="R16" s="15">
        <f t="shared" si="6"/>
        <v>23.958333333333332</v>
      </c>
      <c r="S16" s="16">
        <v>19.25</v>
      </c>
      <c r="T16" s="18">
        <f t="shared" si="8"/>
        <v>81.958333333333329</v>
      </c>
      <c r="U16" s="25" t="str">
        <f t="shared" si="3"/>
        <v>B</v>
      </c>
    </row>
    <row r="17" spans="1:21" ht="15">
      <c r="A17" s="27">
        <v>902797922</v>
      </c>
      <c r="B17" s="10" t="s">
        <v>17</v>
      </c>
      <c r="C17" s="1">
        <v>8</v>
      </c>
      <c r="D17" s="1">
        <v>7.5</v>
      </c>
      <c r="E17" s="1">
        <v>6.5</v>
      </c>
      <c r="F17" s="1">
        <v>9</v>
      </c>
      <c r="G17" s="1">
        <v>8.5</v>
      </c>
      <c r="H17" s="14">
        <f t="shared" si="0"/>
        <v>19.75</v>
      </c>
      <c r="I17" s="1">
        <v>16</v>
      </c>
      <c r="J17" s="1">
        <v>18</v>
      </c>
      <c r="K17" s="15">
        <f t="shared" si="7"/>
        <v>17</v>
      </c>
      <c r="L17" s="1">
        <v>19</v>
      </c>
      <c r="M17" s="1">
        <v>20</v>
      </c>
      <c r="N17" s="2">
        <v>17</v>
      </c>
      <c r="O17" s="2">
        <v>18</v>
      </c>
      <c r="P17" s="2">
        <v>19</v>
      </c>
      <c r="Q17" s="1">
        <v>20</v>
      </c>
      <c r="R17" s="15">
        <f t="shared" si="6"/>
        <v>23.541666666666668</v>
      </c>
      <c r="S17" s="16">
        <v>11.5</v>
      </c>
      <c r="T17" s="18">
        <f t="shared" si="8"/>
        <v>71.791666666666671</v>
      </c>
      <c r="U17" s="25" t="str">
        <f t="shared" si="3"/>
        <v>C</v>
      </c>
    </row>
    <row r="18" spans="1:21" ht="15">
      <c r="A18" s="27">
        <v>902502409</v>
      </c>
      <c r="B18" s="10" t="s">
        <v>17</v>
      </c>
      <c r="C18" s="1">
        <v>9.5</v>
      </c>
      <c r="D18" s="1">
        <v>8.5</v>
      </c>
      <c r="E18" s="1">
        <v>9.5</v>
      </c>
      <c r="F18" s="1">
        <v>9.5</v>
      </c>
      <c r="G18" s="1">
        <v>7.5</v>
      </c>
      <c r="H18" s="14">
        <f t="shared" si="0"/>
        <v>22.25</v>
      </c>
      <c r="I18" s="1">
        <v>20</v>
      </c>
      <c r="J18" s="1">
        <v>15</v>
      </c>
      <c r="K18" s="15">
        <f t="shared" si="7"/>
        <v>17.5</v>
      </c>
      <c r="L18" s="1">
        <v>17</v>
      </c>
      <c r="M18" s="1">
        <v>20</v>
      </c>
      <c r="N18" s="2">
        <v>19</v>
      </c>
      <c r="O18" s="2">
        <v>10</v>
      </c>
      <c r="P18" s="2">
        <v>20</v>
      </c>
      <c r="Q18" s="1">
        <v>20</v>
      </c>
      <c r="R18" s="15">
        <f t="shared" si="6"/>
        <v>22.083333333333332</v>
      </c>
      <c r="S18" s="16">
        <v>24</v>
      </c>
      <c r="T18" s="18">
        <f t="shared" si="8"/>
        <v>85.833333333333329</v>
      </c>
      <c r="U18" s="25" t="str">
        <f t="shared" si="3"/>
        <v>B</v>
      </c>
    </row>
    <row r="19" spans="1:21" ht="15">
      <c r="A19" s="27">
        <v>902521974</v>
      </c>
      <c r="B19" s="10" t="s">
        <v>17</v>
      </c>
      <c r="C19" s="1">
        <v>10</v>
      </c>
      <c r="D19" s="1">
        <v>9</v>
      </c>
      <c r="E19" s="1">
        <v>6.5</v>
      </c>
      <c r="F19" s="1" t="s">
        <v>31</v>
      </c>
      <c r="G19" s="1" t="s">
        <v>31</v>
      </c>
      <c r="H19" s="14">
        <f t="shared" si="0"/>
        <v>12.75</v>
      </c>
      <c r="I19" s="1">
        <v>7</v>
      </c>
      <c r="J19" s="1">
        <v>22</v>
      </c>
      <c r="K19" s="15">
        <f t="shared" si="7"/>
        <v>14.5</v>
      </c>
      <c r="L19" s="1">
        <v>15</v>
      </c>
      <c r="M19" s="1">
        <v>10</v>
      </c>
      <c r="N19" s="2">
        <v>18</v>
      </c>
      <c r="O19" s="2">
        <v>16</v>
      </c>
      <c r="P19" s="2">
        <v>17</v>
      </c>
      <c r="Q19" s="1">
        <v>20</v>
      </c>
      <c r="R19" s="15">
        <f t="shared" si="6"/>
        <v>20</v>
      </c>
      <c r="S19" s="16">
        <v>23</v>
      </c>
      <c r="T19" s="18">
        <f t="shared" si="8"/>
        <v>70.25</v>
      </c>
      <c r="U19" s="25" t="str">
        <f t="shared" si="3"/>
        <v>C</v>
      </c>
    </row>
    <row r="20" spans="1:21" ht="14.25">
      <c r="A20" s="25">
        <v>903672995</v>
      </c>
      <c r="B20" s="10" t="s">
        <v>26</v>
      </c>
      <c r="C20" s="1">
        <v>8.5</v>
      </c>
      <c r="D20" s="1">
        <v>7.5</v>
      </c>
      <c r="E20" s="1">
        <v>8.5</v>
      </c>
      <c r="F20" s="1">
        <v>9.5</v>
      </c>
      <c r="G20" s="1">
        <v>9</v>
      </c>
      <c r="H20" s="14">
        <f t="shared" si="0"/>
        <v>21.5</v>
      </c>
      <c r="I20" s="1">
        <v>25</v>
      </c>
      <c r="J20" s="1">
        <v>21</v>
      </c>
      <c r="K20" s="15">
        <f t="shared" si="1"/>
        <v>23</v>
      </c>
      <c r="L20" s="1">
        <v>18</v>
      </c>
      <c r="M20" s="1">
        <v>20</v>
      </c>
      <c r="N20" s="2">
        <v>20</v>
      </c>
      <c r="O20" s="2">
        <v>20</v>
      </c>
      <c r="P20" s="2">
        <v>19</v>
      </c>
      <c r="Q20" s="1">
        <v>16</v>
      </c>
      <c r="R20" s="15">
        <f t="shared" si="6"/>
        <v>23.541666666666668</v>
      </c>
      <c r="S20" s="16">
        <v>25.5</v>
      </c>
      <c r="T20" s="18">
        <f t="shared" ref="T20:T28" si="9">SUM(H20,K20,R20,S20)</f>
        <v>93.541666666666671</v>
      </c>
      <c r="U20" s="26" t="str">
        <f t="shared" si="3"/>
        <v>A</v>
      </c>
    </row>
    <row r="21" spans="1:21" ht="14.25">
      <c r="A21" s="25">
        <v>903515492</v>
      </c>
      <c r="B21" s="10" t="s">
        <v>26</v>
      </c>
      <c r="C21" s="1">
        <v>8.5</v>
      </c>
      <c r="D21" s="1">
        <v>9</v>
      </c>
      <c r="E21" s="1">
        <v>9.5</v>
      </c>
      <c r="F21" s="1">
        <v>9.5</v>
      </c>
      <c r="G21" s="1">
        <v>9</v>
      </c>
      <c r="H21" s="14">
        <f t="shared" si="0"/>
        <v>22.75</v>
      </c>
      <c r="I21" s="1">
        <v>24</v>
      </c>
      <c r="J21" s="1">
        <v>23</v>
      </c>
      <c r="K21" s="15">
        <f t="shared" si="1"/>
        <v>23.5</v>
      </c>
      <c r="L21" s="1">
        <v>20</v>
      </c>
      <c r="M21" s="1">
        <v>20</v>
      </c>
      <c r="N21" s="1">
        <v>20</v>
      </c>
      <c r="O21" s="2">
        <v>20</v>
      </c>
      <c r="P21" s="2">
        <v>18</v>
      </c>
      <c r="Q21" s="1">
        <v>20</v>
      </c>
      <c r="R21" s="15">
        <f t="shared" ref="R21:R34" si="10">SUM(L21:Q21)*5/24</f>
        <v>24.583333333333332</v>
      </c>
      <c r="S21" s="16">
        <v>23.25</v>
      </c>
      <c r="T21" s="18">
        <f t="shared" si="9"/>
        <v>94.083333333333329</v>
      </c>
      <c r="U21" s="26" t="str">
        <f t="shared" si="3"/>
        <v>A</v>
      </c>
    </row>
    <row r="22" spans="1:21" ht="14.25">
      <c r="A22" s="25">
        <v>903509309</v>
      </c>
      <c r="B22" s="10" t="s">
        <v>26</v>
      </c>
      <c r="C22" s="1">
        <v>8.5</v>
      </c>
      <c r="D22" s="1">
        <v>9</v>
      </c>
      <c r="E22" s="1">
        <v>8</v>
      </c>
      <c r="F22" s="1">
        <v>9</v>
      </c>
      <c r="G22" s="1">
        <v>9</v>
      </c>
      <c r="H22" s="14">
        <f t="shared" si="0"/>
        <v>21.75</v>
      </c>
      <c r="I22" s="1">
        <v>24</v>
      </c>
      <c r="J22" s="1">
        <v>14</v>
      </c>
      <c r="K22" s="15">
        <f t="shared" si="1"/>
        <v>19</v>
      </c>
      <c r="L22" s="1">
        <v>20</v>
      </c>
      <c r="M22" s="1">
        <v>18</v>
      </c>
      <c r="N22" s="1">
        <v>19</v>
      </c>
      <c r="O22" s="2">
        <v>16</v>
      </c>
      <c r="P22" s="2">
        <v>19</v>
      </c>
      <c r="Q22" s="1">
        <v>20</v>
      </c>
      <c r="R22" s="15">
        <f t="shared" si="10"/>
        <v>23.333333333333332</v>
      </c>
      <c r="S22" s="16">
        <v>22.5</v>
      </c>
      <c r="T22" s="18">
        <f t="shared" si="9"/>
        <v>86.583333333333329</v>
      </c>
      <c r="U22" s="26" t="str">
        <f t="shared" si="3"/>
        <v>B</v>
      </c>
    </row>
    <row r="23" spans="1:21" ht="14.25">
      <c r="A23" s="25">
        <v>903712828</v>
      </c>
      <c r="B23" s="10" t="s">
        <v>26</v>
      </c>
      <c r="C23" s="1">
        <v>7</v>
      </c>
      <c r="D23" s="1">
        <v>9</v>
      </c>
      <c r="E23" s="1">
        <v>9</v>
      </c>
      <c r="F23" s="1">
        <v>10</v>
      </c>
      <c r="G23" s="2">
        <v>8.5</v>
      </c>
      <c r="H23" s="14">
        <f t="shared" si="0"/>
        <v>21.75</v>
      </c>
      <c r="I23" s="1">
        <v>23</v>
      </c>
      <c r="J23" s="1">
        <v>22</v>
      </c>
      <c r="K23" s="15">
        <f t="shared" si="1"/>
        <v>22.5</v>
      </c>
      <c r="L23" s="1">
        <v>20</v>
      </c>
      <c r="M23" s="1">
        <v>18</v>
      </c>
      <c r="N23" s="1">
        <v>19</v>
      </c>
      <c r="O23" s="2">
        <v>16</v>
      </c>
      <c r="P23" s="2">
        <v>19</v>
      </c>
      <c r="Q23" s="1">
        <v>20</v>
      </c>
      <c r="R23" s="15">
        <f t="shared" si="10"/>
        <v>23.333333333333332</v>
      </c>
      <c r="S23" s="16">
        <v>24</v>
      </c>
      <c r="T23" s="18">
        <f t="shared" si="9"/>
        <v>91.583333333333329</v>
      </c>
      <c r="U23" s="25" t="str">
        <f t="shared" si="3"/>
        <v>A</v>
      </c>
    </row>
    <row r="24" spans="1:21" ht="14.25">
      <c r="A24" s="25">
        <v>903377334</v>
      </c>
      <c r="B24" s="10" t="s">
        <v>26</v>
      </c>
      <c r="C24" s="1">
        <v>9.5</v>
      </c>
      <c r="D24" s="1">
        <v>9</v>
      </c>
      <c r="E24" s="1">
        <v>9.5</v>
      </c>
      <c r="F24" s="1">
        <v>10</v>
      </c>
      <c r="G24" s="1">
        <v>9</v>
      </c>
      <c r="H24" s="14">
        <f t="shared" si="0"/>
        <v>23.5</v>
      </c>
      <c r="I24" s="1">
        <v>24</v>
      </c>
      <c r="J24" s="1">
        <v>19</v>
      </c>
      <c r="K24" s="15">
        <f t="shared" si="1"/>
        <v>21.5</v>
      </c>
      <c r="L24" s="1">
        <v>19</v>
      </c>
      <c r="M24" s="1">
        <v>20</v>
      </c>
      <c r="N24" s="1">
        <v>20</v>
      </c>
      <c r="O24" s="1">
        <v>20</v>
      </c>
      <c r="P24" s="2">
        <v>20</v>
      </c>
      <c r="Q24" s="1">
        <v>20</v>
      </c>
      <c r="R24" s="15">
        <f t="shared" si="10"/>
        <v>24.791666666666668</v>
      </c>
      <c r="S24" s="16">
        <v>24.25</v>
      </c>
      <c r="T24" s="18">
        <f t="shared" si="9"/>
        <v>94.041666666666671</v>
      </c>
      <c r="U24" s="25" t="str">
        <f t="shared" si="3"/>
        <v>A</v>
      </c>
    </row>
    <row r="25" spans="1:21" ht="15">
      <c r="A25" s="27">
        <v>903018229</v>
      </c>
      <c r="B25" s="10" t="s">
        <v>17</v>
      </c>
      <c r="C25" s="1">
        <v>9.5</v>
      </c>
      <c r="D25" s="1">
        <v>10</v>
      </c>
      <c r="E25" s="1">
        <v>9</v>
      </c>
      <c r="F25" s="1">
        <v>10</v>
      </c>
      <c r="G25" s="1">
        <v>10</v>
      </c>
      <c r="H25" s="14">
        <f t="shared" si="0"/>
        <v>24.25</v>
      </c>
      <c r="I25" s="1">
        <v>26</v>
      </c>
      <c r="J25" s="1">
        <v>25</v>
      </c>
      <c r="K25" s="15">
        <f>(I25+J25)/2</f>
        <v>25.5</v>
      </c>
      <c r="L25" s="1">
        <v>20</v>
      </c>
      <c r="M25" s="1">
        <v>20</v>
      </c>
      <c r="N25" s="1">
        <v>20</v>
      </c>
      <c r="O25" s="1">
        <v>20</v>
      </c>
      <c r="P25" s="2">
        <v>20</v>
      </c>
      <c r="Q25" s="1">
        <v>20</v>
      </c>
      <c r="R25" s="15">
        <f t="shared" si="10"/>
        <v>25</v>
      </c>
      <c r="S25" s="16">
        <v>24.5</v>
      </c>
      <c r="T25" s="18">
        <f t="shared" si="9"/>
        <v>99.25</v>
      </c>
      <c r="U25" s="25" t="str">
        <f t="shared" si="3"/>
        <v>A</v>
      </c>
    </row>
    <row r="26" spans="1:21" ht="15">
      <c r="A26" s="27">
        <v>902511491</v>
      </c>
      <c r="B26" s="10" t="s">
        <v>17</v>
      </c>
      <c r="C26" s="1">
        <v>9.5</v>
      </c>
      <c r="D26" s="1">
        <v>9.5</v>
      </c>
      <c r="E26" s="1">
        <v>9</v>
      </c>
      <c r="F26" s="1">
        <v>8.5</v>
      </c>
      <c r="G26" s="1">
        <v>8.5</v>
      </c>
      <c r="H26" s="14">
        <f t="shared" si="0"/>
        <v>22.5</v>
      </c>
      <c r="I26" s="1">
        <v>19</v>
      </c>
      <c r="J26" s="1">
        <v>24</v>
      </c>
      <c r="K26" s="15">
        <f>(I26+J26)/2</f>
        <v>21.5</v>
      </c>
      <c r="L26" s="1">
        <v>19</v>
      </c>
      <c r="M26" s="1">
        <v>20</v>
      </c>
      <c r="N26" s="1">
        <v>19</v>
      </c>
      <c r="O26" s="1">
        <v>20</v>
      </c>
      <c r="P26" s="2">
        <v>20</v>
      </c>
      <c r="Q26" s="1">
        <v>20</v>
      </c>
      <c r="R26" s="15">
        <f t="shared" si="10"/>
        <v>24.583333333333332</v>
      </c>
      <c r="S26" s="16">
        <v>25</v>
      </c>
      <c r="T26" s="18">
        <f t="shared" si="9"/>
        <v>93.583333333333329</v>
      </c>
      <c r="U26" s="25" t="str">
        <f t="shared" si="3"/>
        <v>A</v>
      </c>
    </row>
    <row r="27" spans="1:21" ht="14.25">
      <c r="A27" s="25">
        <v>903673728</v>
      </c>
      <c r="B27" s="10" t="s">
        <v>26</v>
      </c>
      <c r="C27" s="1">
        <v>10</v>
      </c>
      <c r="D27" s="1">
        <v>9.5</v>
      </c>
      <c r="E27" s="1">
        <v>10</v>
      </c>
      <c r="F27" s="1">
        <v>10</v>
      </c>
      <c r="G27" s="1">
        <v>9.5</v>
      </c>
      <c r="H27" s="14">
        <f t="shared" si="0"/>
        <v>24.5</v>
      </c>
      <c r="I27" s="1">
        <v>25</v>
      </c>
      <c r="J27" s="1">
        <v>23</v>
      </c>
      <c r="K27" s="15">
        <f t="shared" si="1"/>
        <v>24</v>
      </c>
      <c r="L27" s="1">
        <v>17</v>
      </c>
      <c r="M27" s="1">
        <v>20</v>
      </c>
      <c r="N27" s="1">
        <v>20</v>
      </c>
      <c r="O27" s="1">
        <v>20</v>
      </c>
      <c r="P27" s="1">
        <v>18</v>
      </c>
      <c r="Q27" s="1">
        <v>20</v>
      </c>
      <c r="R27" s="15">
        <f t="shared" si="10"/>
        <v>23.958333333333332</v>
      </c>
      <c r="S27" s="16">
        <v>25.5</v>
      </c>
      <c r="T27" s="18">
        <f t="shared" si="9"/>
        <v>97.958333333333329</v>
      </c>
      <c r="U27" s="25" t="str">
        <f t="shared" si="3"/>
        <v>A</v>
      </c>
    </row>
    <row r="28" spans="1:21" ht="14.25">
      <c r="A28" s="25">
        <v>903716613</v>
      </c>
      <c r="B28" s="10" t="s">
        <v>26</v>
      </c>
      <c r="C28" s="1">
        <v>8.5</v>
      </c>
      <c r="D28" s="1">
        <v>9</v>
      </c>
      <c r="E28" s="1">
        <v>8.5</v>
      </c>
      <c r="F28" s="1">
        <v>10</v>
      </c>
      <c r="G28" s="1">
        <v>9</v>
      </c>
      <c r="H28" s="14">
        <f t="shared" si="0"/>
        <v>22.5</v>
      </c>
      <c r="I28" s="1">
        <v>13</v>
      </c>
      <c r="J28" s="1">
        <v>21</v>
      </c>
      <c r="K28" s="15">
        <f t="shared" si="1"/>
        <v>17</v>
      </c>
      <c r="L28" s="1">
        <v>18</v>
      </c>
      <c r="M28" s="1">
        <v>20</v>
      </c>
      <c r="N28" s="1">
        <v>20</v>
      </c>
      <c r="O28" s="1">
        <v>20</v>
      </c>
      <c r="P28" s="2">
        <v>19</v>
      </c>
      <c r="Q28" s="1">
        <v>16</v>
      </c>
      <c r="R28" s="15">
        <f t="shared" si="10"/>
        <v>23.541666666666668</v>
      </c>
      <c r="S28" s="16">
        <v>25</v>
      </c>
      <c r="T28" s="18">
        <f t="shared" si="9"/>
        <v>88.041666666666671</v>
      </c>
      <c r="U28" s="25" t="str">
        <f t="shared" si="3"/>
        <v>B</v>
      </c>
    </row>
    <row r="29" spans="1:21" ht="14.25">
      <c r="A29" s="25">
        <v>903685035</v>
      </c>
      <c r="B29" s="10" t="s">
        <v>26</v>
      </c>
      <c r="C29" s="1">
        <v>10</v>
      </c>
      <c r="D29" s="1">
        <v>10</v>
      </c>
      <c r="E29" s="1">
        <v>10</v>
      </c>
      <c r="F29" s="1">
        <v>10</v>
      </c>
      <c r="G29" s="1">
        <v>9.5</v>
      </c>
      <c r="H29" s="14">
        <f t="shared" si="0"/>
        <v>24.75</v>
      </c>
      <c r="I29" s="1">
        <v>22</v>
      </c>
      <c r="J29" s="1">
        <v>23</v>
      </c>
      <c r="K29" s="15">
        <f t="shared" si="1"/>
        <v>22.5</v>
      </c>
      <c r="L29" s="1">
        <v>19</v>
      </c>
      <c r="M29" s="1">
        <v>19</v>
      </c>
      <c r="N29" s="1">
        <v>20</v>
      </c>
      <c r="O29" s="1">
        <v>18</v>
      </c>
      <c r="P29" s="1">
        <v>19</v>
      </c>
      <c r="Q29" s="1">
        <v>20</v>
      </c>
      <c r="R29" s="15">
        <f t="shared" si="10"/>
        <v>23.958333333333332</v>
      </c>
      <c r="S29" s="16">
        <v>25.5</v>
      </c>
      <c r="T29" s="18">
        <f t="shared" ref="T29:T34" si="11">SUM(H29,K29,R29,S29)</f>
        <v>96.708333333333329</v>
      </c>
      <c r="U29" s="25" t="str">
        <f t="shared" si="3"/>
        <v>A</v>
      </c>
    </row>
    <row r="30" spans="1:21" ht="15">
      <c r="A30" s="27">
        <v>903131865</v>
      </c>
      <c r="B30" s="10" t="s">
        <v>17</v>
      </c>
      <c r="C30" s="1">
        <v>9.5</v>
      </c>
      <c r="D30" s="1">
        <v>8</v>
      </c>
      <c r="E30" s="1">
        <v>7.5</v>
      </c>
      <c r="F30" s="1">
        <v>8.5</v>
      </c>
      <c r="G30" s="1">
        <v>9</v>
      </c>
      <c r="H30" s="14">
        <f t="shared" si="0"/>
        <v>21.25</v>
      </c>
      <c r="I30" s="1">
        <v>14</v>
      </c>
      <c r="J30" s="1">
        <v>23</v>
      </c>
      <c r="K30" s="15">
        <f>(I30+J30)/2</f>
        <v>18.5</v>
      </c>
      <c r="L30" s="1">
        <v>18</v>
      </c>
      <c r="M30" s="1">
        <v>20</v>
      </c>
      <c r="N30" s="1">
        <v>20</v>
      </c>
      <c r="O30" s="1">
        <v>19</v>
      </c>
      <c r="P30" s="1">
        <v>18</v>
      </c>
      <c r="Q30" s="1">
        <v>20</v>
      </c>
      <c r="R30" s="15">
        <f t="shared" si="10"/>
        <v>23.958333333333332</v>
      </c>
      <c r="S30" s="16">
        <v>15</v>
      </c>
      <c r="T30" s="18">
        <f t="shared" si="11"/>
        <v>78.708333333333329</v>
      </c>
      <c r="U30" s="25" t="str">
        <f t="shared" si="3"/>
        <v>B</v>
      </c>
    </row>
    <row r="31" spans="1:21" ht="14.25">
      <c r="A31" s="25">
        <v>903710038</v>
      </c>
      <c r="B31" s="10" t="s">
        <v>26</v>
      </c>
      <c r="C31" s="1">
        <v>9</v>
      </c>
      <c r="D31" s="1">
        <v>9.5</v>
      </c>
      <c r="E31" s="1">
        <v>9.5</v>
      </c>
      <c r="F31" s="1">
        <v>9.5</v>
      </c>
      <c r="G31" s="1">
        <v>10</v>
      </c>
      <c r="H31" s="14">
        <f t="shared" si="0"/>
        <v>23.75</v>
      </c>
      <c r="I31" s="1">
        <v>20</v>
      </c>
      <c r="J31" s="1">
        <v>16</v>
      </c>
      <c r="K31" s="15">
        <f t="shared" si="1"/>
        <v>18</v>
      </c>
      <c r="L31" s="1">
        <v>20</v>
      </c>
      <c r="M31" s="1">
        <v>20</v>
      </c>
      <c r="N31" s="1">
        <v>20</v>
      </c>
      <c r="O31" s="1">
        <v>20</v>
      </c>
      <c r="P31" s="1">
        <v>18</v>
      </c>
      <c r="Q31" s="1">
        <v>20</v>
      </c>
      <c r="R31" s="15">
        <f t="shared" si="10"/>
        <v>24.583333333333332</v>
      </c>
      <c r="S31" s="16">
        <v>24.5</v>
      </c>
      <c r="T31" s="18">
        <f t="shared" si="11"/>
        <v>90.833333333333329</v>
      </c>
      <c r="U31" s="25" t="str">
        <f t="shared" si="3"/>
        <v>A</v>
      </c>
    </row>
    <row r="32" spans="1:21" ht="15">
      <c r="A32" s="27">
        <v>902502901</v>
      </c>
      <c r="B32" s="10" t="s">
        <v>17</v>
      </c>
      <c r="C32" s="1">
        <v>9.5</v>
      </c>
      <c r="D32" s="1">
        <v>10</v>
      </c>
      <c r="E32" s="1">
        <v>9.5</v>
      </c>
      <c r="F32" s="1">
        <v>9</v>
      </c>
      <c r="G32" s="1">
        <v>8.5</v>
      </c>
      <c r="H32" s="14">
        <f t="shared" si="0"/>
        <v>23.25</v>
      </c>
      <c r="I32" s="1">
        <v>23</v>
      </c>
      <c r="J32" s="1">
        <v>22</v>
      </c>
      <c r="K32" s="15">
        <f>(I32+J32)/2</f>
        <v>22.5</v>
      </c>
      <c r="L32" s="1">
        <v>20</v>
      </c>
      <c r="M32" s="1">
        <v>20</v>
      </c>
      <c r="N32" s="1">
        <v>20</v>
      </c>
      <c r="O32" s="1">
        <v>20</v>
      </c>
      <c r="P32" s="1">
        <v>18</v>
      </c>
      <c r="Q32" s="1">
        <v>20</v>
      </c>
      <c r="R32" s="15">
        <f t="shared" si="10"/>
        <v>24.583333333333332</v>
      </c>
      <c r="S32" s="16">
        <v>26</v>
      </c>
      <c r="T32" s="18">
        <f t="shared" si="11"/>
        <v>96.333333333333329</v>
      </c>
      <c r="U32" s="25" t="str">
        <f t="shared" si="3"/>
        <v>A</v>
      </c>
    </row>
    <row r="33" spans="1:21" ht="14.25">
      <c r="A33" s="25">
        <v>903314612</v>
      </c>
      <c r="B33" s="10" t="s">
        <v>26</v>
      </c>
      <c r="C33" s="1">
        <v>9.5</v>
      </c>
      <c r="D33" s="1">
        <v>9.5</v>
      </c>
      <c r="E33" s="1">
        <v>9.5</v>
      </c>
      <c r="F33" s="1">
        <v>9.5</v>
      </c>
      <c r="G33" s="1">
        <v>10</v>
      </c>
      <c r="H33" s="14">
        <f t="shared" si="0"/>
        <v>24</v>
      </c>
      <c r="I33" s="1">
        <v>26</v>
      </c>
      <c r="J33" s="1">
        <v>21</v>
      </c>
      <c r="K33" s="15">
        <f t="shared" si="1"/>
        <v>23.5</v>
      </c>
      <c r="L33" s="1">
        <v>20</v>
      </c>
      <c r="M33" s="1">
        <v>20</v>
      </c>
      <c r="N33" s="1">
        <v>20</v>
      </c>
      <c r="O33" s="1">
        <v>20</v>
      </c>
      <c r="P33" s="2">
        <v>20</v>
      </c>
      <c r="Q33" s="1">
        <v>20</v>
      </c>
      <c r="R33" s="15">
        <f t="shared" si="10"/>
        <v>25</v>
      </c>
      <c r="S33" s="16">
        <v>25.75</v>
      </c>
      <c r="T33" s="18">
        <f t="shared" si="11"/>
        <v>98.25</v>
      </c>
      <c r="U33" s="25" t="str">
        <f t="shared" si="3"/>
        <v>A</v>
      </c>
    </row>
    <row r="34" spans="1:21" ht="14.25">
      <c r="A34" s="25">
        <v>903710050</v>
      </c>
      <c r="B34" s="10" t="s">
        <v>26</v>
      </c>
      <c r="C34" s="1">
        <v>9</v>
      </c>
      <c r="D34" s="1">
        <v>8</v>
      </c>
      <c r="E34" s="1">
        <v>9</v>
      </c>
      <c r="F34" s="1">
        <v>10</v>
      </c>
      <c r="G34" s="1">
        <v>8.5</v>
      </c>
      <c r="H34" s="14">
        <f t="shared" si="0"/>
        <v>22.25</v>
      </c>
      <c r="I34" s="1">
        <v>24</v>
      </c>
      <c r="J34" s="1">
        <v>22</v>
      </c>
      <c r="K34" s="15">
        <f t="shared" si="1"/>
        <v>23</v>
      </c>
      <c r="L34" s="1">
        <v>17</v>
      </c>
      <c r="M34" s="1">
        <v>19</v>
      </c>
      <c r="N34" s="1">
        <v>19</v>
      </c>
      <c r="O34" s="1">
        <v>20</v>
      </c>
      <c r="P34" s="2">
        <v>19</v>
      </c>
      <c r="Q34" s="1">
        <v>20</v>
      </c>
      <c r="R34" s="15">
        <f t="shared" si="10"/>
        <v>23.75</v>
      </c>
      <c r="S34" s="16">
        <v>23</v>
      </c>
      <c r="T34" s="18">
        <f t="shared" si="11"/>
        <v>92</v>
      </c>
      <c r="U34" s="25" t="str">
        <f t="shared" si="3"/>
        <v>A</v>
      </c>
    </row>
    <row r="35" spans="1:21" ht="14.25">
      <c r="A35" s="25">
        <v>903710058</v>
      </c>
      <c r="B35" s="10" t="s">
        <v>26</v>
      </c>
      <c r="C35" s="1">
        <v>9.5</v>
      </c>
      <c r="D35" s="1">
        <v>9.5</v>
      </c>
      <c r="E35" s="1">
        <v>9.5</v>
      </c>
      <c r="F35" s="1">
        <v>9.5</v>
      </c>
      <c r="G35" s="1">
        <v>9</v>
      </c>
      <c r="H35" s="14">
        <f t="shared" si="0"/>
        <v>23.5</v>
      </c>
      <c r="I35" s="1">
        <v>22</v>
      </c>
      <c r="J35" s="1">
        <v>22</v>
      </c>
      <c r="K35" s="15">
        <f t="shared" si="1"/>
        <v>22</v>
      </c>
      <c r="L35" s="1">
        <v>20</v>
      </c>
      <c r="M35" s="1">
        <v>20</v>
      </c>
      <c r="N35" s="1">
        <v>20</v>
      </c>
      <c r="O35" s="1">
        <v>20</v>
      </c>
      <c r="P35" s="2">
        <v>20</v>
      </c>
      <c r="Q35" s="1">
        <v>16</v>
      </c>
      <c r="R35" s="15">
        <f>SUM(L35:Q35)/4</f>
        <v>29</v>
      </c>
      <c r="S35" s="16">
        <v>25</v>
      </c>
      <c r="T35" s="18">
        <f t="shared" ref="T35:T44" si="12">SUM(H35,K35,R35,S35)</f>
        <v>99.5</v>
      </c>
      <c r="U35" s="25" t="str">
        <f t="shared" si="3"/>
        <v>A</v>
      </c>
    </row>
    <row r="36" spans="1:21" ht="14.25">
      <c r="A36" s="25">
        <v>903726551</v>
      </c>
      <c r="B36" s="10" t="s">
        <v>26</v>
      </c>
      <c r="C36" s="1">
        <v>9.5</v>
      </c>
      <c r="D36" s="1">
        <v>7</v>
      </c>
      <c r="E36" s="1">
        <v>9</v>
      </c>
      <c r="F36" s="1">
        <v>10</v>
      </c>
      <c r="G36" s="1">
        <v>8.5</v>
      </c>
      <c r="H36" s="14">
        <f t="shared" si="0"/>
        <v>22</v>
      </c>
      <c r="I36" s="1">
        <v>24</v>
      </c>
      <c r="J36" s="1">
        <v>22</v>
      </c>
      <c r="K36" s="15">
        <f t="shared" si="1"/>
        <v>23</v>
      </c>
      <c r="L36" s="1">
        <v>19</v>
      </c>
      <c r="M36" s="1">
        <v>19</v>
      </c>
      <c r="N36" s="1">
        <v>20</v>
      </c>
      <c r="O36" s="1">
        <v>18</v>
      </c>
      <c r="P36" s="1">
        <v>19</v>
      </c>
      <c r="Q36" s="1">
        <v>20</v>
      </c>
      <c r="R36" s="15">
        <f t="shared" ref="R36:R44" si="13">SUM(L36:Q36)*5/24</f>
        <v>23.958333333333332</v>
      </c>
      <c r="S36" s="16">
        <v>24.75</v>
      </c>
      <c r="T36" s="18">
        <f t="shared" si="12"/>
        <v>93.708333333333329</v>
      </c>
      <c r="U36" s="25" t="str">
        <f t="shared" si="3"/>
        <v>A</v>
      </c>
    </row>
    <row r="37" spans="1:21" ht="14.25">
      <c r="A37" s="25">
        <v>903725268</v>
      </c>
      <c r="B37" s="10" t="s">
        <v>26</v>
      </c>
      <c r="C37" s="1">
        <v>8.5</v>
      </c>
      <c r="D37" s="1">
        <v>10</v>
      </c>
      <c r="E37" s="1">
        <v>8.5</v>
      </c>
      <c r="F37" s="1">
        <v>10</v>
      </c>
      <c r="G37" s="1">
        <v>8</v>
      </c>
      <c r="H37" s="14">
        <f t="shared" si="0"/>
        <v>22.5</v>
      </c>
      <c r="I37" s="1">
        <v>21</v>
      </c>
      <c r="J37" s="1">
        <v>22</v>
      </c>
      <c r="K37" s="15">
        <f t="shared" si="1"/>
        <v>21.5</v>
      </c>
      <c r="L37" s="1">
        <v>19</v>
      </c>
      <c r="M37" s="1">
        <v>20</v>
      </c>
      <c r="N37" s="1">
        <v>20</v>
      </c>
      <c r="O37" s="1">
        <v>20</v>
      </c>
      <c r="P37" s="2">
        <v>20</v>
      </c>
      <c r="Q37" s="1">
        <v>20</v>
      </c>
      <c r="R37" s="15">
        <f t="shared" si="13"/>
        <v>24.791666666666668</v>
      </c>
      <c r="S37" s="16">
        <v>25</v>
      </c>
      <c r="T37" s="18">
        <f t="shared" si="12"/>
        <v>93.791666666666671</v>
      </c>
      <c r="U37" s="25" t="str">
        <f t="shared" si="3"/>
        <v>A</v>
      </c>
    </row>
    <row r="38" spans="1:21" ht="15">
      <c r="A38" s="27">
        <v>902289916</v>
      </c>
      <c r="B38" s="10" t="s">
        <v>17</v>
      </c>
      <c r="C38" s="1">
        <v>9.5</v>
      </c>
      <c r="D38" s="1">
        <v>9.5</v>
      </c>
      <c r="E38" s="1">
        <v>9.5</v>
      </c>
      <c r="F38" s="1">
        <v>9</v>
      </c>
      <c r="G38" s="1" t="s">
        <v>31</v>
      </c>
      <c r="H38" s="14">
        <f t="shared" si="0"/>
        <v>18.75</v>
      </c>
      <c r="I38" s="1">
        <v>17</v>
      </c>
      <c r="J38" s="1">
        <v>23</v>
      </c>
      <c r="K38" s="15">
        <f>(I38+J38)/2</f>
        <v>20</v>
      </c>
      <c r="L38" s="1">
        <v>18</v>
      </c>
      <c r="M38" s="1">
        <v>16</v>
      </c>
      <c r="N38" s="1">
        <v>19</v>
      </c>
      <c r="O38" s="1">
        <v>17</v>
      </c>
      <c r="P38" s="2">
        <v>20</v>
      </c>
      <c r="Q38" s="1">
        <v>20</v>
      </c>
      <c r="R38" s="15">
        <f t="shared" si="13"/>
        <v>22.916666666666668</v>
      </c>
      <c r="S38" s="16">
        <v>20.75</v>
      </c>
      <c r="T38" s="18">
        <f t="shared" si="12"/>
        <v>82.416666666666671</v>
      </c>
      <c r="U38" s="25" t="str">
        <f t="shared" si="3"/>
        <v>B</v>
      </c>
    </row>
    <row r="39" spans="1:21" ht="14.25">
      <c r="A39" s="25">
        <v>903673698</v>
      </c>
      <c r="B39" s="10" t="s">
        <v>26</v>
      </c>
      <c r="C39" s="1">
        <v>9</v>
      </c>
      <c r="D39" s="1">
        <v>10</v>
      </c>
      <c r="E39" s="1">
        <v>9.5</v>
      </c>
      <c r="F39" s="1">
        <v>9.5</v>
      </c>
      <c r="G39" s="1">
        <v>10</v>
      </c>
      <c r="H39" s="14">
        <f t="shared" si="0"/>
        <v>24</v>
      </c>
      <c r="I39" s="1">
        <v>25</v>
      </c>
      <c r="J39" s="1">
        <v>21</v>
      </c>
      <c r="K39" s="15">
        <f t="shared" si="1"/>
        <v>23</v>
      </c>
      <c r="L39" s="1">
        <v>19</v>
      </c>
      <c r="M39" s="1">
        <v>19</v>
      </c>
      <c r="N39" s="1">
        <v>20</v>
      </c>
      <c r="O39" s="2">
        <v>18</v>
      </c>
      <c r="P39" s="2">
        <v>19</v>
      </c>
      <c r="Q39" s="1">
        <v>20</v>
      </c>
      <c r="R39" s="15">
        <f t="shared" si="13"/>
        <v>23.958333333333332</v>
      </c>
      <c r="S39" s="16">
        <v>24</v>
      </c>
      <c r="T39" s="18">
        <f t="shared" si="12"/>
        <v>94.958333333333329</v>
      </c>
      <c r="U39" s="25" t="str">
        <f t="shared" si="3"/>
        <v>A</v>
      </c>
    </row>
    <row r="40" spans="1:21" ht="14.25">
      <c r="A40" s="25">
        <v>903704291</v>
      </c>
      <c r="B40" s="10" t="s">
        <v>26</v>
      </c>
      <c r="C40" s="1">
        <v>9.5</v>
      </c>
      <c r="D40" s="1">
        <v>7</v>
      </c>
      <c r="E40" s="1">
        <v>9.5</v>
      </c>
      <c r="F40" s="1">
        <v>10</v>
      </c>
      <c r="G40" s="1">
        <v>9</v>
      </c>
      <c r="H40" s="14">
        <f t="shared" si="0"/>
        <v>22.5</v>
      </c>
      <c r="I40" s="1">
        <v>26</v>
      </c>
      <c r="J40" s="1">
        <v>23</v>
      </c>
      <c r="K40" s="15">
        <f t="shared" si="1"/>
        <v>24.5</v>
      </c>
      <c r="L40" s="1">
        <v>19</v>
      </c>
      <c r="M40" s="1">
        <v>20</v>
      </c>
      <c r="N40" s="1">
        <v>20</v>
      </c>
      <c r="O40" s="1">
        <v>20</v>
      </c>
      <c r="P40" s="2">
        <v>20</v>
      </c>
      <c r="Q40" s="1">
        <v>20</v>
      </c>
      <c r="R40" s="15">
        <f t="shared" si="13"/>
        <v>24.791666666666668</v>
      </c>
      <c r="S40" s="16">
        <v>22</v>
      </c>
      <c r="T40" s="18">
        <f t="shared" si="12"/>
        <v>93.791666666666671</v>
      </c>
      <c r="U40" s="25" t="str">
        <f t="shared" si="3"/>
        <v>A</v>
      </c>
    </row>
    <row r="41" spans="1:21" ht="14.25">
      <c r="A41" s="25">
        <v>903710082</v>
      </c>
      <c r="B41" s="10" t="s">
        <v>26</v>
      </c>
      <c r="C41" s="1">
        <v>9</v>
      </c>
      <c r="D41" s="1">
        <v>9.5</v>
      </c>
      <c r="E41" s="1">
        <v>9.5</v>
      </c>
      <c r="F41" s="1">
        <v>10</v>
      </c>
      <c r="G41" s="1">
        <v>9</v>
      </c>
      <c r="H41" s="14">
        <f t="shared" si="0"/>
        <v>23.5</v>
      </c>
      <c r="I41" s="1">
        <v>23</v>
      </c>
      <c r="J41" s="1">
        <v>22</v>
      </c>
      <c r="K41" s="15">
        <f t="shared" si="1"/>
        <v>22.5</v>
      </c>
      <c r="L41" s="1">
        <v>17</v>
      </c>
      <c r="M41" s="1">
        <v>19</v>
      </c>
      <c r="N41" s="1">
        <v>19</v>
      </c>
      <c r="O41" s="1">
        <v>20</v>
      </c>
      <c r="P41" s="2">
        <v>19</v>
      </c>
      <c r="Q41" s="1">
        <v>20</v>
      </c>
      <c r="R41" s="15">
        <f t="shared" si="13"/>
        <v>23.75</v>
      </c>
      <c r="S41" s="16">
        <v>25</v>
      </c>
      <c r="T41" s="18">
        <f t="shared" si="12"/>
        <v>94.75</v>
      </c>
      <c r="U41" s="25" t="str">
        <f t="shared" si="3"/>
        <v>A</v>
      </c>
    </row>
    <row r="42" spans="1:21" ht="14.25">
      <c r="A42" s="25">
        <v>903663048</v>
      </c>
      <c r="B42" s="10" t="s">
        <v>26</v>
      </c>
      <c r="C42" s="1">
        <v>9</v>
      </c>
      <c r="D42" s="1">
        <v>10</v>
      </c>
      <c r="E42" s="1">
        <v>9.5</v>
      </c>
      <c r="F42" s="1">
        <v>9.5</v>
      </c>
      <c r="G42" s="1">
        <v>9</v>
      </c>
      <c r="H42" s="14">
        <f t="shared" si="0"/>
        <v>23.5</v>
      </c>
      <c r="I42" s="1">
        <v>25</v>
      </c>
      <c r="J42" s="1">
        <v>23</v>
      </c>
      <c r="K42" s="15">
        <f t="shared" si="1"/>
        <v>24</v>
      </c>
      <c r="L42" s="1">
        <v>17</v>
      </c>
      <c r="M42" s="1">
        <v>19</v>
      </c>
      <c r="N42" s="1">
        <v>19</v>
      </c>
      <c r="O42" s="2">
        <v>20</v>
      </c>
      <c r="P42" s="2">
        <v>19</v>
      </c>
      <c r="Q42" s="1">
        <v>20</v>
      </c>
      <c r="R42" s="15">
        <f t="shared" si="13"/>
        <v>23.75</v>
      </c>
      <c r="S42" s="16">
        <v>24</v>
      </c>
      <c r="T42" s="18">
        <f t="shared" si="12"/>
        <v>95.25</v>
      </c>
      <c r="U42" s="25" t="str">
        <f t="shared" si="3"/>
        <v>A</v>
      </c>
    </row>
    <row r="43" spans="1:21" ht="14.25">
      <c r="A43" s="25">
        <v>903656771</v>
      </c>
      <c r="B43" s="10" t="s">
        <v>26</v>
      </c>
      <c r="C43" s="1">
        <v>8</v>
      </c>
      <c r="D43" s="1">
        <v>10</v>
      </c>
      <c r="E43" s="1">
        <v>9.5</v>
      </c>
      <c r="F43" s="1">
        <v>10</v>
      </c>
      <c r="G43" s="1">
        <v>10</v>
      </c>
      <c r="H43" s="14">
        <f t="shared" si="0"/>
        <v>23.75</v>
      </c>
      <c r="I43" s="1">
        <v>24</v>
      </c>
      <c r="J43" s="1">
        <v>22</v>
      </c>
      <c r="K43" s="15">
        <f t="shared" si="1"/>
        <v>23</v>
      </c>
      <c r="L43" s="1">
        <v>19</v>
      </c>
      <c r="M43" s="1">
        <v>20</v>
      </c>
      <c r="N43" s="2">
        <v>20</v>
      </c>
      <c r="O43" s="2">
        <v>20</v>
      </c>
      <c r="P43" s="2">
        <v>20</v>
      </c>
      <c r="Q43" s="1">
        <v>20</v>
      </c>
      <c r="R43" s="15">
        <f t="shared" si="13"/>
        <v>24.791666666666668</v>
      </c>
      <c r="S43" s="16">
        <v>23</v>
      </c>
      <c r="T43" s="18">
        <f t="shared" si="12"/>
        <v>94.541666666666671</v>
      </c>
      <c r="U43" s="25" t="str">
        <f t="shared" si="3"/>
        <v>A</v>
      </c>
    </row>
    <row r="44" spans="1:21" ht="14.25">
      <c r="A44" s="25">
        <v>903510285</v>
      </c>
      <c r="B44" s="10" t="s">
        <v>26</v>
      </c>
      <c r="C44" s="1">
        <v>10</v>
      </c>
      <c r="D44" s="1">
        <v>9</v>
      </c>
      <c r="E44" s="1">
        <v>9.5</v>
      </c>
      <c r="F44" s="1">
        <v>10</v>
      </c>
      <c r="G44" s="1">
        <v>8</v>
      </c>
      <c r="H44" s="14">
        <f t="shared" si="0"/>
        <v>23.25</v>
      </c>
      <c r="I44" s="1">
        <v>25</v>
      </c>
      <c r="J44" s="1">
        <v>22</v>
      </c>
      <c r="K44" s="15">
        <f t="shared" si="1"/>
        <v>23.5</v>
      </c>
      <c r="L44" s="1">
        <v>19</v>
      </c>
      <c r="M44" s="1">
        <v>20</v>
      </c>
      <c r="N44" s="1">
        <v>20</v>
      </c>
      <c r="O44" s="1">
        <v>20</v>
      </c>
      <c r="P44" s="2">
        <v>20</v>
      </c>
      <c r="Q44" s="1">
        <v>20</v>
      </c>
      <c r="R44" s="15">
        <f t="shared" si="13"/>
        <v>24.791666666666668</v>
      </c>
      <c r="S44" s="16">
        <v>23</v>
      </c>
      <c r="T44" s="18">
        <f t="shared" si="12"/>
        <v>94.541666666666671</v>
      </c>
      <c r="U44" s="25" t="str">
        <f t="shared" si="3"/>
        <v>A</v>
      </c>
    </row>
    <row r="45" spans="1:21" ht="15">
      <c r="A45" s="20"/>
      <c r="B45" s="10"/>
      <c r="C45" s="1"/>
      <c r="H45" s="14"/>
      <c r="K45" s="15"/>
      <c r="R45" s="15"/>
      <c r="S45" s="16"/>
      <c r="T45" s="18"/>
    </row>
    <row r="46" spans="1:21" ht="15">
      <c r="A46" s="20"/>
      <c r="B46" s="10"/>
      <c r="C46" s="1"/>
      <c r="H46" s="14"/>
      <c r="K46" s="15"/>
      <c r="R46" s="15"/>
      <c r="S46" s="16"/>
      <c r="T46" s="18"/>
    </row>
    <row r="47" spans="1:21">
      <c r="A47" s="21" t="s">
        <v>18</v>
      </c>
      <c r="C47" s="2">
        <f t="shared" ref="C47:I47" si="14">AVERAGE(C3:C44)</f>
        <v>9.0595238095238102</v>
      </c>
      <c r="D47" s="1">
        <f t="shared" si="14"/>
        <v>8.9285714285714288</v>
      </c>
      <c r="E47" s="1">
        <f t="shared" si="14"/>
        <v>8.8809523809523814</v>
      </c>
      <c r="F47" s="1">
        <f t="shared" si="14"/>
        <v>9.5250000000000004</v>
      </c>
      <c r="G47" s="1">
        <f t="shared" si="14"/>
        <v>9.0128205128205128</v>
      </c>
      <c r="H47" s="14">
        <f t="shared" si="14"/>
        <v>22.154761904761905</v>
      </c>
      <c r="I47" s="8">
        <f t="shared" si="14"/>
        <v>21.261904761904763</v>
      </c>
      <c r="J47" s="1">
        <f>AVERAGE(J3:J12,J20:J44)</f>
        <v>21.057142857142857</v>
      </c>
      <c r="K47" s="15">
        <f t="shared" ref="K47:O47" si="15">AVERAGE(K3:K44)</f>
        <v>21.071428571428573</v>
      </c>
      <c r="L47" s="1">
        <f t="shared" si="15"/>
        <v>18.88095238095238</v>
      </c>
      <c r="M47" s="1">
        <f t="shared" si="15"/>
        <v>19.30952380952381</v>
      </c>
      <c r="N47" s="1">
        <f t="shared" si="15"/>
        <v>19.609756097560975</v>
      </c>
      <c r="O47" s="1">
        <f t="shared" si="15"/>
        <v>18.926829268292682</v>
      </c>
      <c r="P47" s="1">
        <f>AVERAGE(P3:P44)</f>
        <v>19.219512195121951</v>
      </c>
      <c r="Q47" s="1">
        <f>AVERAGE(Q3:Q44)</f>
        <v>19.609756097560975</v>
      </c>
      <c r="R47" s="15">
        <f>AVERAGE(R3:R44)</f>
        <v>23.805555555555557</v>
      </c>
      <c r="S47" s="15">
        <f>AVERAGE(S3:S44)</f>
        <v>22.908536585365855</v>
      </c>
      <c r="T47" s="18">
        <f>AVERAGE(T3:T44)</f>
        <v>89.39484126984128</v>
      </c>
    </row>
    <row r="48" spans="1:21">
      <c r="A48" s="21" t="s">
        <v>23</v>
      </c>
      <c r="C48" s="2">
        <f t="shared" ref="C48:I48" si="16">STDEV(C3:C44)</f>
        <v>0.74246114255209816</v>
      </c>
      <c r="D48" s="1">
        <f t="shared" si="16"/>
        <v>0.98508033949588214</v>
      </c>
      <c r="E48" s="1">
        <f t="shared" si="16"/>
        <v>0.9422956128876776</v>
      </c>
      <c r="F48" s="1">
        <f t="shared" si="16"/>
        <v>0.5182564457773231</v>
      </c>
      <c r="G48" s="1">
        <f t="shared" si="16"/>
        <v>0.65380646065116543</v>
      </c>
      <c r="H48" s="14">
        <f t="shared" si="16"/>
        <v>2.668099934223064</v>
      </c>
      <c r="I48" s="1">
        <f t="shared" si="16"/>
        <v>4.5374298291128508</v>
      </c>
      <c r="J48" s="1">
        <f>STDEV(J3:J12,J20:J44)</f>
        <v>2.8691344989576977</v>
      </c>
      <c r="K48" s="15">
        <f t="shared" ref="K48:O48" si="17">STDEV(K3:K44)</f>
        <v>2.9103922888953151</v>
      </c>
      <c r="L48" s="1">
        <f t="shared" si="17"/>
        <v>1.2137902931420641</v>
      </c>
      <c r="M48" s="1">
        <f t="shared" si="17"/>
        <v>1.7034841661422429</v>
      </c>
      <c r="N48" s="1">
        <f t="shared" si="17"/>
        <v>0.702781928498727</v>
      </c>
      <c r="O48" s="1">
        <f t="shared" si="17"/>
        <v>1.9671075708059114</v>
      </c>
      <c r="P48" s="1">
        <f>STDEV(P3:P44)</f>
        <v>1.0609475746225918</v>
      </c>
      <c r="Q48" s="1">
        <f>STDEV(Q3:Q44)</f>
        <v>1.2016249161133399</v>
      </c>
      <c r="R48" s="15">
        <f>STDEV(R3:R44)</f>
        <v>2.7519650940649378</v>
      </c>
      <c r="S48" s="15">
        <f>STDEV(S3:S44)</f>
        <v>3.4094336486985735</v>
      </c>
      <c r="T48" s="18">
        <f>STDEV(T3:T44)</f>
        <v>11.520157447555418</v>
      </c>
    </row>
    <row r="49" spans="1:20">
      <c r="A49" s="21" t="s">
        <v>24</v>
      </c>
      <c r="C49" s="2">
        <f t="shared" ref="C49:I49" si="18">MIN(C3:C44)</f>
        <v>7</v>
      </c>
      <c r="D49" s="1">
        <f t="shared" si="18"/>
        <v>7</v>
      </c>
      <c r="E49" s="1">
        <f t="shared" si="18"/>
        <v>6.5</v>
      </c>
      <c r="F49" s="1">
        <f t="shared" si="18"/>
        <v>8</v>
      </c>
      <c r="G49" s="1">
        <f t="shared" si="18"/>
        <v>7.5</v>
      </c>
      <c r="H49" s="14">
        <f t="shared" si="18"/>
        <v>11.25</v>
      </c>
      <c r="I49" s="1">
        <f t="shared" si="18"/>
        <v>7</v>
      </c>
      <c r="J49" s="1">
        <f>MIN(J3:J12,J20:J44)</f>
        <v>12</v>
      </c>
      <c r="K49" s="15">
        <f t="shared" ref="K49:P49" si="19">MIN(K3:K44)</f>
        <v>11.5</v>
      </c>
      <c r="L49" s="11">
        <f t="shared" si="19"/>
        <v>15</v>
      </c>
      <c r="M49" s="1">
        <f t="shared" si="19"/>
        <v>10</v>
      </c>
      <c r="N49" s="1">
        <f t="shared" si="19"/>
        <v>17</v>
      </c>
      <c r="O49" s="1">
        <f t="shared" si="19"/>
        <v>10</v>
      </c>
      <c r="P49" s="1">
        <f t="shared" si="19"/>
        <v>15</v>
      </c>
      <c r="Q49" s="1">
        <f>MIN(Q3:Q44)</f>
        <v>16</v>
      </c>
      <c r="R49" s="15">
        <f>MIN(R3:R44)</f>
        <v>8.125</v>
      </c>
      <c r="S49" s="15">
        <f>MIN(S3:S44)</f>
        <v>11.5</v>
      </c>
      <c r="T49" s="18">
        <f>MIN(T3:T44)</f>
        <v>30.875</v>
      </c>
    </row>
    <row r="50" spans="1:20">
      <c r="A50" s="21" t="s">
        <v>25</v>
      </c>
      <c r="C50" s="2">
        <f t="shared" ref="C50:I50" si="20">MAX(C3:C44)</f>
        <v>10</v>
      </c>
      <c r="D50" s="1">
        <f t="shared" si="20"/>
        <v>10</v>
      </c>
      <c r="E50" s="1">
        <f t="shared" si="20"/>
        <v>10</v>
      </c>
      <c r="F50" s="1">
        <f t="shared" si="20"/>
        <v>10</v>
      </c>
      <c r="G50" s="1">
        <f t="shared" si="20"/>
        <v>10</v>
      </c>
      <c r="H50" s="14">
        <f t="shared" si="20"/>
        <v>24.75</v>
      </c>
      <c r="I50" s="1">
        <f t="shared" si="20"/>
        <v>26</v>
      </c>
      <c r="J50" s="1">
        <f>MAX(J3:J12,J20:J44)</f>
        <v>25</v>
      </c>
      <c r="K50" s="15">
        <f t="shared" ref="K50:P50" si="21">MAX(K3:K44)</f>
        <v>25.5</v>
      </c>
      <c r="L50" s="1">
        <f t="shared" si="21"/>
        <v>20</v>
      </c>
      <c r="M50" s="1">
        <f t="shared" si="21"/>
        <v>20</v>
      </c>
      <c r="N50" s="1">
        <f t="shared" si="21"/>
        <v>20</v>
      </c>
      <c r="O50" s="1">
        <f t="shared" si="21"/>
        <v>20</v>
      </c>
      <c r="P50" s="1">
        <f t="shared" si="21"/>
        <v>20</v>
      </c>
      <c r="Q50" s="1">
        <f>MAX(Q3:Q44)</f>
        <v>20</v>
      </c>
      <c r="R50" s="15">
        <f>MAX(R3:R44)</f>
        <v>29</v>
      </c>
      <c r="S50" s="15">
        <f>MAX(S3:S44)</f>
        <v>26</v>
      </c>
      <c r="T50" s="18">
        <f>MAX(T3:T44)</f>
        <v>99.5</v>
      </c>
    </row>
    <row r="51" spans="1:20">
      <c r="H51" s="6"/>
      <c r="K51" s="7"/>
      <c r="R51" s="7"/>
      <c r="T51" s="7"/>
    </row>
    <row r="52" spans="1:20">
      <c r="A52" s="22" t="s">
        <v>19</v>
      </c>
    </row>
    <row r="53" spans="1:20">
      <c r="A53" s="23">
        <v>0.75</v>
      </c>
    </row>
    <row r="54" spans="1:20">
      <c r="A54" s="24" t="s">
        <v>32</v>
      </c>
    </row>
    <row r="55" spans="1:20">
      <c r="A55" s="21" t="s">
        <v>20</v>
      </c>
    </row>
    <row r="56" spans="1:20">
      <c r="A56" s="21" t="s">
        <v>21</v>
      </c>
    </row>
    <row r="59" spans="1:20">
      <c r="K59" s="12"/>
    </row>
  </sheetData>
  <sheetProtection selectLockedCells="1" selectUnlockedCells="1"/>
  <phoneticPr fontId="11" type="noConversion"/>
  <pageMargins left="1" right="1" top="1" bottom="1" header="0.5" footer="0.5"/>
  <pageSetup scale="54" firstPageNumber="0" orientation="landscape" horizontalDpi="300" verticalDpi="300" r:id="rId1"/>
  <headerFooter>
    <oddHeader>&amp;LELEC 5200-001/6200-001&amp;RSpring 2013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ColWidth="8.85546875" defaultRowHeight="12.75"/>
  <sheetData/>
  <sheetProtection selectLockedCells="1" selectUnlockedCells="1"/>
  <phoneticPr fontId="11" type="noConversion"/>
  <pageMargins left="0.75" right="0.75" top="1" bottom="1" header="0.51180555555555551" footer="0.51180555555555551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ColWidth="8.85546875" defaultRowHeight="12.75"/>
  <sheetData/>
  <sheetProtection selectLockedCells="1" selectUnlockedCells="1"/>
  <phoneticPr fontId="11" type="noConversion"/>
  <pageMargins left="0.75" right="0.75" top="1" bottom="1" header="0.51180555555555551" footer="0.51180555555555551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ColWidth="8.85546875" defaultRowHeight="12.7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</dc:creator>
  <cp:lastModifiedBy>agrawvd</cp:lastModifiedBy>
  <cp:lastPrinted>2013-05-03T21:36:49Z</cp:lastPrinted>
  <dcterms:created xsi:type="dcterms:W3CDTF">2011-02-06T21:40:37Z</dcterms:created>
  <dcterms:modified xsi:type="dcterms:W3CDTF">2014-12-15T15:15:17Z</dcterms:modified>
</cp:coreProperties>
</file>