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z (two prop)" sheetId="1" r:id="rId1"/>
  </sheets>
  <definedNames/>
  <calcPr fullCalcOnLoad="1"/>
</workbook>
</file>

<file path=xl/sharedStrings.xml><?xml version="1.0" encoding="utf-8"?>
<sst xmlns="http://schemas.openxmlformats.org/spreadsheetml/2006/main" count="92" uniqueCount="32">
  <si>
    <t>z-score</t>
  </si>
  <si>
    <t>p-value</t>
  </si>
  <si>
    <t>=</t>
  </si>
  <si>
    <t>Sample Evidence</t>
  </si>
  <si>
    <t>Calculations</t>
  </si>
  <si>
    <t>CI Lower Bound</t>
  </si>
  <si>
    <t>CI Upper Bound</t>
  </si>
  <si>
    <t>Decision</t>
  </si>
  <si>
    <t>Sample Size</t>
  </si>
  <si>
    <t>Sample 1</t>
  </si>
  <si>
    <t>Sample 2</t>
  </si>
  <si>
    <t>Sample Prop.</t>
  </si>
  <si>
    <t>CLT Approx OK?</t>
  </si>
  <si>
    <t>p combo</t>
  </si>
  <si>
    <t>Wilson estimate</t>
  </si>
  <si>
    <t xml:space="preserve"> </t>
  </si>
  <si>
    <t>SE of Wilson est. difference</t>
  </si>
  <si>
    <t>(T.D. Placek - Fall 2004)</t>
  </si>
  <si>
    <t>Two Sample Hypothesis Tests For Proportion</t>
  </si>
  <si>
    <t>One-Tailed (Right Tail)</t>
  </si>
  <si>
    <t>One-Tailed (Left Tail)</t>
  </si>
  <si>
    <t>Hypotheses</t>
  </si>
  <si>
    <t>Ho:</t>
  </si>
  <si>
    <t>H1:</t>
  </si>
  <si>
    <t>&lt;&gt;</t>
  </si>
  <si>
    <t>α</t>
  </si>
  <si>
    <t>&lt;=</t>
  </si>
  <si>
    <t>&gt;</t>
  </si>
  <si>
    <t>&gt;=</t>
  </si>
  <si>
    <t>&lt;</t>
  </si>
  <si>
    <t>Two-Tailed Test</t>
  </si>
  <si>
    <t>p1-p2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</si>
</sst>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M6" sqref="M6:M7"/>
    </sheetView>
  </sheetViews>
  <sheetFormatPr defaultColWidth="9.140625" defaultRowHeight="12.75"/>
  <cols>
    <col min="1" max="1" width="4.7109375" style="0" customWidth="1"/>
    <col min="2" max="2" width="14.7109375" style="0" customWidth="1"/>
    <col min="4" max="4" width="2.8515625" style="0" customWidth="1"/>
    <col min="6" max="6" width="4.140625" style="0" customWidth="1"/>
    <col min="7" max="7" width="15.00390625" style="0" customWidth="1"/>
    <col min="8" max="8" width="8.7109375" style="0" customWidth="1"/>
    <col min="9" max="9" width="2.7109375" style="0" customWidth="1"/>
    <col min="11" max="11" width="4.00390625" style="0" customWidth="1"/>
    <col min="12" max="12" width="15.00390625" style="0" customWidth="1"/>
    <col min="13" max="13" width="9.28125" style="0" customWidth="1"/>
    <col min="14" max="14" width="3.57421875" style="0" customWidth="1"/>
  </cols>
  <sheetData>
    <row r="1" spans="2:15" ht="12.75">
      <c r="B1" s="3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2.75"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2:12" ht="13.5" thickBot="1">
      <c r="B4" s="1" t="s">
        <v>30</v>
      </c>
      <c r="G4" s="1" t="s">
        <v>19</v>
      </c>
      <c r="L4" s="1" t="s">
        <v>20</v>
      </c>
    </row>
    <row r="5" spans="2:15" ht="12.75">
      <c r="B5" s="5" t="s">
        <v>21</v>
      </c>
      <c r="C5" s="7"/>
      <c r="D5" s="7"/>
      <c r="E5" s="8"/>
      <c r="G5" s="5" t="s">
        <v>21</v>
      </c>
      <c r="H5" s="7"/>
      <c r="I5" s="7"/>
      <c r="J5" s="8"/>
      <c r="L5" s="5" t="s">
        <v>21</v>
      </c>
      <c r="M5" s="7"/>
      <c r="N5" s="7"/>
      <c r="O5" s="8"/>
    </row>
    <row r="6" spans="2:15" ht="12.75">
      <c r="B6" s="6" t="s">
        <v>22</v>
      </c>
      <c r="C6" s="22" t="s">
        <v>31</v>
      </c>
      <c r="D6" s="23" t="s">
        <v>2</v>
      </c>
      <c r="E6" s="27">
        <v>0</v>
      </c>
      <c r="G6" s="6" t="s">
        <v>22</v>
      </c>
      <c r="H6" s="22" t="s">
        <v>31</v>
      </c>
      <c r="I6" s="23" t="s">
        <v>26</v>
      </c>
      <c r="J6" s="27">
        <v>0</v>
      </c>
      <c r="L6" s="6" t="s">
        <v>22</v>
      </c>
      <c r="M6" s="22" t="s">
        <v>31</v>
      </c>
      <c r="N6" s="23" t="s">
        <v>28</v>
      </c>
      <c r="O6" s="27">
        <v>0</v>
      </c>
    </row>
    <row r="7" spans="2:15" ht="12.75">
      <c r="B7" s="6" t="s">
        <v>23</v>
      </c>
      <c r="C7" s="22" t="s">
        <v>31</v>
      </c>
      <c r="D7" s="23" t="s">
        <v>24</v>
      </c>
      <c r="E7" s="24">
        <f>E6</f>
        <v>0</v>
      </c>
      <c r="G7" s="6" t="s">
        <v>23</v>
      </c>
      <c r="H7" s="22" t="s">
        <v>31</v>
      </c>
      <c r="I7" s="23" t="s">
        <v>27</v>
      </c>
      <c r="J7" s="24">
        <f>J6</f>
        <v>0</v>
      </c>
      <c r="L7" s="6" t="s">
        <v>23</v>
      </c>
      <c r="M7" s="22" t="s">
        <v>31</v>
      </c>
      <c r="N7" s="23" t="s">
        <v>29</v>
      </c>
      <c r="O7" s="24">
        <f>O6</f>
        <v>0</v>
      </c>
    </row>
    <row r="8" spans="2:15" ht="12.75">
      <c r="B8" s="6"/>
      <c r="C8" s="22" t="s">
        <v>25</v>
      </c>
      <c r="D8" s="23" t="s">
        <v>2</v>
      </c>
      <c r="E8" s="27">
        <v>0.05</v>
      </c>
      <c r="G8" s="6"/>
      <c r="H8" s="22" t="s">
        <v>25</v>
      </c>
      <c r="I8" s="23" t="s">
        <v>2</v>
      </c>
      <c r="J8" s="27">
        <v>0.05</v>
      </c>
      <c r="L8" s="6"/>
      <c r="M8" s="22" t="s">
        <v>25</v>
      </c>
      <c r="N8" s="23" t="s">
        <v>2</v>
      </c>
      <c r="O8" s="27">
        <v>0.05</v>
      </c>
    </row>
    <row r="9" spans="2:15" ht="12.75">
      <c r="B9" s="9"/>
      <c r="C9" s="10"/>
      <c r="D9" s="10"/>
      <c r="E9" s="24"/>
      <c r="G9" s="9"/>
      <c r="H9" s="10"/>
      <c r="I9" s="10"/>
      <c r="J9" s="11"/>
      <c r="L9" s="9"/>
      <c r="M9" s="10"/>
      <c r="N9" s="10"/>
      <c r="O9" s="11"/>
    </row>
    <row r="10" spans="2:15" ht="12.75">
      <c r="B10" s="12" t="s">
        <v>3</v>
      </c>
      <c r="C10" s="10"/>
      <c r="D10" s="10"/>
      <c r="E10" s="11"/>
      <c r="G10" s="12" t="s">
        <v>3</v>
      </c>
      <c r="H10" s="10"/>
      <c r="I10" s="10"/>
      <c r="J10" s="11"/>
      <c r="L10" s="12" t="s">
        <v>3</v>
      </c>
      <c r="M10" s="10"/>
      <c r="N10" s="10"/>
      <c r="O10" s="11"/>
    </row>
    <row r="11" spans="2:15" ht="12.75">
      <c r="B11" s="9"/>
      <c r="C11" s="23" t="s">
        <v>9</v>
      </c>
      <c r="D11" s="23"/>
      <c r="E11" s="29" t="s">
        <v>10</v>
      </c>
      <c r="F11" s="30"/>
      <c r="G11" s="31"/>
      <c r="H11" s="23" t="s">
        <v>9</v>
      </c>
      <c r="I11" s="23"/>
      <c r="J11" s="29" t="s">
        <v>10</v>
      </c>
      <c r="K11" s="30"/>
      <c r="L11" s="31"/>
      <c r="M11" s="23" t="s">
        <v>9</v>
      </c>
      <c r="N11" s="23"/>
      <c r="O11" s="29" t="s">
        <v>10</v>
      </c>
    </row>
    <row r="12" spans="2:15" ht="12.75">
      <c r="B12" s="9" t="s">
        <v>11</v>
      </c>
      <c r="C12" s="25">
        <v>0.66</v>
      </c>
      <c r="D12" s="10"/>
      <c r="E12" s="26">
        <v>0.48</v>
      </c>
      <c r="G12" s="9" t="s">
        <v>11</v>
      </c>
      <c r="H12" s="25">
        <v>0.56</v>
      </c>
      <c r="I12" s="10"/>
      <c r="J12" s="26">
        <v>0.48</v>
      </c>
      <c r="L12" s="9" t="s">
        <v>11</v>
      </c>
      <c r="M12" s="25">
        <f>381/4096</f>
        <v>0.093017578125</v>
      </c>
      <c r="N12" s="10"/>
      <c r="O12" s="26">
        <f>8/28</f>
        <v>0.2857142857142857</v>
      </c>
    </row>
    <row r="13" spans="2:15" ht="12.75">
      <c r="B13" s="9" t="s">
        <v>8</v>
      </c>
      <c r="C13" s="25">
        <v>300</v>
      </c>
      <c r="D13" s="10"/>
      <c r="E13" s="26">
        <v>200</v>
      </c>
      <c r="G13" s="9" t="s">
        <v>8</v>
      </c>
      <c r="H13" s="25">
        <v>300</v>
      </c>
      <c r="I13" s="10"/>
      <c r="J13" s="26">
        <v>200</v>
      </c>
      <c r="L13" s="9" t="s">
        <v>8</v>
      </c>
      <c r="M13" s="25">
        <v>4096</v>
      </c>
      <c r="N13" s="10"/>
      <c r="O13" s="26">
        <v>28</v>
      </c>
    </row>
    <row r="14" spans="2:15" ht="13.5" thickBot="1">
      <c r="B14" s="13"/>
      <c r="C14" s="14" t="s">
        <v>13</v>
      </c>
      <c r="D14" s="14" t="s">
        <v>2</v>
      </c>
      <c r="E14" s="32">
        <f>(C12*C13+E12*E13)/(C13+E13)</f>
        <v>0.588</v>
      </c>
      <c r="G14" s="13"/>
      <c r="H14" s="14" t="s">
        <v>13</v>
      </c>
      <c r="I14" s="14" t="s">
        <v>2</v>
      </c>
      <c r="J14" s="32">
        <f>(H12*H13+J12*J13)/(H13+J13)</f>
        <v>0.528</v>
      </c>
      <c r="L14" s="13"/>
      <c r="M14" s="14" t="s">
        <v>13</v>
      </c>
      <c r="N14" s="14" t="s">
        <v>2</v>
      </c>
      <c r="O14" s="32">
        <f>(M12*M13+O12*O13)/(M13+O13)</f>
        <v>0.0943258971871969</v>
      </c>
    </row>
    <row r="15" spans="2:12" ht="13.5" thickBot="1">
      <c r="B15" s="1" t="s">
        <v>4</v>
      </c>
      <c r="G15" s="1" t="s">
        <v>4</v>
      </c>
      <c r="L15" s="1" t="s">
        <v>4</v>
      </c>
    </row>
    <row r="16" spans="2:15" ht="12.75">
      <c r="B16" s="21" t="s">
        <v>0</v>
      </c>
      <c r="C16" s="7">
        <f>(C12-E12-E6)/SQRT(C12*(1-C12)/C13+E12*(1-E12)/E13)</f>
        <v>4.028953329322608</v>
      </c>
      <c r="D16" s="7"/>
      <c r="E16" s="16">
        <f>(C12-E12-E6)/SQRT(E14*(1-E14)*(1/C13+1/E13))</f>
        <v>4.006137554034146</v>
      </c>
      <c r="G16" s="15" t="s">
        <v>0</v>
      </c>
      <c r="H16" s="7">
        <f>(H12-J12-J6)/SQRT(H12*(1-H12)/H13+J12*(1-J12)/J13)</f>
        <v>1.7586311452816492</v>
      </c>
      <c r="I16" s="7"/>
      <c r="J16" s="16">
        <f>(H12-J12-J6)/SQRT(J14*(1-J14)*(1/H13+1/J13))</f>
        <v>1.755466917550216</v>
      </c>
      <c r="L16" s="15" t="s">
        <v>0</v>
      </c>
      <c r="M16" s="7">
        <f>(M12-O12-O6)/SQRT(M12*(1-M12)/M13+O12*(1-O12)/O13)</f>
        <v>-2.253920415342795</v>
      </c>
      <c r="N16" s="7"/>
      <c r="O16" s="16">
        <f>(M12-O12-O6)/SQRT(O14*(1-O14)*(1/M13+1/O13))</f>
        <v>-3.476742356921915</v>
      </c>
    </row>
    <row r="17" spans="2:15" ht="12.75">
      <c r="B17" s="9" t="s">
        <v>1</v>
      </c>
      <c r="C17" s="10">
        <f>2*(1-NORMDIST(ABS(C16),0,1,TRUE))</f>
        <v>5.602573842811154E-05</v>
      </c>
      <c r="D17" s="10"/>
      <c r="E17" s="18">
        <f>2*(1-NORMDIST(ABS(E16),0,1,TRUE))</f>
        <v>6.171971459334458E-05</v>
      </c>
      <c r="G17" s="17" t="s">
        <v>1</v>
      </c>
      <c r="H17" s="10">
        <f>(1-NORMDIST(H16,0,1,TRUE))</f>
        <v>0.03932008967441425</v>
      </c>
      <c r="I17" s="10"/>
      <c r="J17" s="18">
        <f>(1-NORMDIST(ABS(J16),0,1,TRUE))</f>
        <v>0.039589737292999416</v>
      </c>
      <c r="L17" s="17" t="s">
        <v>1</v>
      </c>
      <c r="M17" s="10">
        <f>NORMDIST(M16,0,1,TRUE)</f>
        <v>0.012100587549538355</v>
      </c>
      <c r="N17" s="10"/>
      <c r="O17" s="18">
        <f>(1-NORMDIST(ABS(O16),0,1,TRUE))</f>
        <v>0.000253772642322847</v>
      </c>
    </row>
    <row r="18" spans="2:15" ht="12.75">
      <c r="B18" s="9" t="s">
        <v>7</v>
      </c>
      <c r="C18" s="28" t="str">
        <f>IF(C17&lt;E8,"Reject Null","FTR Null")</f>
        <v>Reject Null</v>
      </c>
      <c r="D18" s="10"/>
      <c r="E18" s="18"/>
      <c r="G18" s="17" t="s">
        <v>7</v>
      </c>
      <c r="H18" s="28" t="str">
        <f>IF(H17&lt;J8,"Reject Null","FTR Null")</f>
        <v>Reject Null</v>
      </c>
      <c r="I18" s="10"/>
      <c r="J18" s="18"/>
      <c r="L18" s="17" t="s">
        <v>7</v>
      </c>
      <c r="M18" s="28" t="str">
        <f>IF(M17&lt;O8,"Reject Null","FTR Null")</f>
        <v>Reject Null</v>
      </c>
      <c r="N18" s="10"/>
      <c r="O18" s="18"/>
    </row>
    <row r="19" spans="2:15" ht="12.75">
      <c r="B19" s="9" t="s">
        <v>14</v>
      </c>
      <c r="C19" s="10" t="s">
        <v>9</v>
      </c>
      <c r="D19" s="10"/>
      <c r="E19" s="18">
        <f>((C12*C13)+1)/(C13+2)</f>
        <v>0.6589403973509934</v>
      </c>
      <c r="F19" s="2"/>
      <c r="G19" s="9" t="s">
        <v>14</v>
      </c>
      <c r="H19" s="10" t="s">
        <v>9</v>
      </c>
      <c r="I19" s="10"/>
      <c r="J19" s="18">
        <f>((H12*H13)+1)/(H13+2)</f>
        <v>0.5596026490066226</v>
      </c>
      <c r="K19" s="2"/>
      <c r="L19" s="9" t="s">
        <v>14</v>
      </c>
      <c r="M19" s="10" t="s">
        <v>9</v>
      </c>
      <c r="N19" s="10"/>
      <c r="O19" s="18">
        <f>((M12*M13)+1)/(M13+2)</f>
        <v>0.09321620302586628</v>
      </c>
    </row>
    <row r="20" spans="2:15" ht="12.75">
      <c r="B20" s="9" t="s">
        <v>14</v>
      </c>
      <c r="C20" s="10" t="s">
        <v>10</v>
      </c>
      <c r="D20" s="10"/>
      <c r="E20" s="18">
        <f>((E12*E13)+1)/(E13+2)</f>
        <v>0.4801980198019802</v>
      </c>
      <c r="F20" s="2"/>
      <c r="G20" s="9" t="s">
        <v>14</v>
      </c>
      <c r="H20" s="10" t="s">
        <v>10</v>
      </c>
      <c r="I20" s="10"/>
      <c r="J20" s="18">
        <f>((J12*J13)+1)/(J13+2)</f>
        <v>0.4801980198019802</v>
      </c>
      <c r="K20" s="2"/>
      <c r="L20" s="9" t="s">
        <v>14</v>
      </c>
      <c r="M20" s="10" t="s">
        <v>10</v>
      </c>
      <c r="N20" s="10"/>
      <c r="O20" s="18">
        <f>((O12*O13)+1)/(O13+2)</f>
        <v>0.3</v>
      </c>
    </row>
    <row r="21" spans="2:15" ht="12.75">
      <c r="B21" s="9" t="s">
        <v>16</v>
      </c>
      <c r="C21" s="10"/>
      <c r="D21" s="10" t="s">
        <v>15</v>
      </c>
      <c r="E21" s="18">
        <f>SQRT(E19*(1-E19)/(C13+2)+(E20*(1-E20)/(E13+2)))</f>
        <v>0.04449548268902232</v>
      </c>
      <c r="F21" s="2"/>
      <c r="G21" s="9" t="s">
        <v>16</v>
      </c>
      <c r="H21" s="10"/>
      <c r="I21" s="10" t="s">
        <v>15</v>
      </c>
      <c r="J21" s="18">
        <f>SQRT(J19*(1-J19)/(H13+2)+(J20*(1-J20)/(J13+2)))</f>
        <v>0.045296070324257656</v>
      </c>
      <c r="K21" s="2"/>
      <c r="L21" s="9" t="s">
        <v>16</v>
      </c>
      <c r="M21" s="10"/>
      <c r="N21" s="10" t="s">
        <v>15</v>
      </c>
      <c r="O21" s="18">
        <f>SQRT(O19*(1-O19)/(M13+2)+(O20*(1-O20)/(O13+2)))</f>
        <v>0.08378917823380863</v>
      </c>
    </row>
    <row r="22" spans="2:15" ht="12.75">
      <c r="B22" s="9" t="s">
        <v>6</v>
      </c>
      <c r="C22" s="10">
        <f>E19-E20+NORMINV(1-E8/2,0,1)*E21</f>
        <v>0.2659519210942224</v>
      </c>
      <c r="D22" s="10"/>
      <c r="E22" s="18"/>
      <c r="G22" s="17" t="s">
        <v>6</v>
      </c>
      <c r="H22" s="10">
        <f>J19-J20+NORMINV(1-J8/2,0,1)*J21</f>
        <v>0.16818329568138096</v>
      </c>
      <c r="I22" s="10"/>
      <c r="J22" s="18"/>
      <c r="L22" s="17" t="s">
        <v>6</v>
      </c>
      <c r="M22" s="10">
        <f>O19-O20+NORMINV(1-O8/2,0,1)*O21</f>
        <v>-0.04256002534166137</v>
      </c>
      <c r="N22" s="10"/>
      <c r="O22" s="18"/>
    </row>
    <row r="23" spans="2:15" ht="12.75">
      <c r="B23" s="9" t="s">
        <v>5</v>
      </c>
      <c r="C23" s="10">
        <f>E19-E20-NORMINV(1-E8/2,0,1)*E21</f>
        <v>0.09153283400380405</v>
      </c>
      <c r="D23" s="10"/>
      <c r="E23" s="18"/>
      <c r="G23" s="17" t="s">
        <v>5</v>
      </c>
      <c r="H23" s="10">
        <f>J19-J20-NORMINV(1-J8/2,0,1)*J21</f>
        <v>-0.009374037272096111</v>
      </c>
      <c r="I23" s="10"/>
      <c r="J23" s="18"/>
      <c r="L23" s="17" t="s">
        <v>5</v>
      </c>
      <c r="M23" s="10">
        <f>O19-O20-NORMINV(1-O8/2,0,1)*O21</f>
        <v>-0.37100756860660605</v>
      </c>
      <c r="N23" s="10"/>
      <c r="O23" s="18"/>
    </row>
    <row r="24" spans="2:15" ht="13.5" thickBot="1">
      <c r="B24" s="13" t="s">
        <v>12</v>
      </c>
      <c r="C24" s="14" t="str">
        <f>IF(MIN(C13*C12,C13*(1-C12),E13*E12,E13*(1-E12))&gt;5,"YES","NO")</f>
        <v>YES</v>
      </c>
      <c r="D24" s="14"/>
      <c r="E24" s="20"/>
      <c r="G24" s="19" t="s">
        <v>12</v>
      </c>
      <c r="H24" s="14" t="str">
        <f>IF(MIN(H13*H12,H13*(1-H12),J13*J12,J13*(1-J12))&gt;5,"YES","NO")</f>
        <v>YES</v>
      </c>
      <c r="I24" s="14"/>
      <c r="J24" s="20"/>
      <c r="L24" s="19" t="s">
        <v>12</v>
      </c>
      <c r="M24" s="14" t="str">
        <f>IF(MIN(M13*M12,M13*(1-M12),O13*O12,O13*(1-O12))&gt;5,"YES","NO")</f>
        <v>YES</v>
      </c>
      <c r="N24" s="14"/>
      <c r="O24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Kintantee</dc:creator>
  <cp:keywords/>
  <dc:description/>
  <cp:lastModifiedBy>Tim Placek</cp:lastModifiedBy>
  <dcterms:created xsi:type="dcterms:W3CDTF">2002-11-08T18:07:03Z</dcterms:created>
  <dcterms:modified xsi:type="dcterms:W3CDTF">2004-11-17T20:41:33Z</dcterms:modified>
  <cp:category/>
  <cp:version/>
  <cp:contentType/>
  <cp:contentStatus/>
</cp:coreProperties>
</file>