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9200" windowHeight="11745" activeTab="0"/>
  </bookViews>
  <sheets>
    <sheet name="z (one prop)" sheetId="1" r:id="rId1"/>
  </sheets>
  <definedNames/>
  <calcPr fullCalcOnLoad="1"/>
</workbook>
</file>

<file path=xl/sharedStrings.xml><?xml version="1.0" encoding="utf-8"?>
<sst xmlns="http://schemas.openxmlformats.org/spreadsheetml/2006/main" count="74" uniqueCount="28">
  <si>
    <t>p-value</t>
  </si>
  <si>
    <t>=</t>
  </si>
  <si>
    <t>Sample Evidence</t>
  </si>
  <si>
    <t>Calculations</t>
  </si>
  <si>
    <t>CI Lower Bound</t>
  </si>
  <si>
    <t>CI Upper Bound</t>
  </si>
  <si>
    <t>Decision</t>
  </si>
  <si>
    <t>&lt;=</t>
  </si>
  <si>
    <t>&gt;=</t>
  </si>
  <si>
    <t>Sample Size</t>
  </si>
  <si>
    <t>Sample Prop.</t>
  </si>
  <si>
    <t>z-statistic</t>
  </si>
  <si>
    <t>Binomial p-value</t>
  </si>
  <si>
    <t>CLT Approx Valid?</t>
  </si>
  <si>
    <t>Wilson estimate</t>
  </si>
  <si>
    <t>SE of Wilson est.</t>
  </si>
  <si>
    <t>(T.D. Placek - Fall 2004)</t>
  </si>
  <si>
    <t>One Sample Hypothesis Tests For Proportion</t>
  </si>
  <si>
    <t>One-Tailed (Right Tail)</t>
  </si>
  <si>
    <t>One-Tailed (Left Tail)</t>
  </si>
  <si>
    <t>Hypotheses</t>
  </si>
  <si>
    <t>α</t>
  </si>
  <si>
    <t>Ho:  p</t>
  </si>
  <si>
    <t>&lt;&gt;</t>
  </si>
  <si>
    <t>H1:  p</t>
  </si>
  <si>
    <t>&gt;</t>
  </si>
  <si>
    <t>&lt;</t>
  </si>
  <si>
    <t>Two-Tailed Test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</si>
</sst>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3" borderId="1" xfId="0" applyFont="1" applyFill="1" applyBorder="1" applyAlignment="1">
      <alignment/>
    </xf>
    <xf numFmtId="0" fontId="4" fillId="3" borderId="2" xfId="0" applyFont="1" applyFill="1" applyBorder="1" applyAlignment="1">
      <alignment horizontal="right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2" xfId="0" applyFill="1" applyBorder="1" applyAlignment="1">
      <alignment/>
    </xf>
    <xf numFmtId="0" fontId="3" fillId="3" borderId="2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2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0" fillId="4" borderId="5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4" borderId="8" xfId="0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25"/>
  <sheetViews>
    <sheetView tabSelected="1" workbookViewId="0" topLeftCell="A1">
      <selection activeCell="B5" sqref="B5"/>
    </sheetView>
  </sheetViews>
  <sheetFormatPr defaultColWidth="9.140625" defaultRowHeight="12.75"/>
  <cols>
    <col min="1" max="1" width="5.28125" style="0" customWidth="1"/>
    <col min="2" max="2" width="17.140625" style="0" customWidth="1"/>
    <col min="3" max="3" width="3.140625" style="0" customWidth="1"/>
    <col min="5" max="5" width="3.7109375" style="0" customWidth="1"/>
    <col min="6" max="6" width="16.8515625" style="0" customWidth="1"/>
    <col min="7" max="7" width="3.140625" style="0" customWidth="1"/>
    <col min="8" max="8" width="10.00390625" style="0" customWidth="1"/>
    <col min="9" max="9" width="4.140625" style="0" customWidth="1"/>
    <col min="10" max="10" width="17.421875" style="0" customWidth="1"/>
    <col min="11" max="11" width="3.28125" style="0" customWidth="1"/>
  </cols>
  <sheetData>
    <row r="1" spans="2:12" ht="12.75">
      <c r="B1" s="2" t="s">
        <v>17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2.75">
      <c r="B2" s="2" t="s">
        <v>16</v>
      </c>
      <c r="C2" s="3"/>
      <c r="D2" s="3"/>
      <c r="E2" s="3"/>
      <c r="F2" s="3"/>
      <c r="G2" s="3"/>
      <c r="H2" s="3"/>
      <c r="I2" s="3"/>
      <c r="J2" s="3"/>
      <c r="K2" s="3"/>
      <c r="L2" s="3"/>
    </row>
    <row r="4" spans="2:10" ht="13.5" thickBot="1">
      <c r="B4" s="1" t="s">
        <v>27</v>
      </c>
      <c r="F4" s="1" t="s">
        <v>18</v>
      </c>
      <c r="J4" s="1" t="s">
        <v>19</v>
      </c>
    </row>
    <row r="5" spans="2:12" ht="12.75">
      <c r="B5" s="4" t="s">
        <v>20</v>
      </c>
      <c r="C5" s="6"/>
      <c r="D5" s="7"/>
      <c r="F5" s="4" t="s">
        <v>20</v>
      </c>
      <c r="G5" s="6"/>
      <c r="H5" s="7"/>
      <c r="J5" s="4" t="s">
        <v>20</v>
      </c>
      <c r="K5" s="6"/>
      <c r="L5" s="7"/>
    </row>
    <row r="6" spans="2:12" ht="12.75">
      <c r="B6" s="5" t="s">
        <v>22</v>
      </c>
      <c r="C6" s="17" t="s">
        <v>1</v>
      </c>
      <c r="D6" s="21">
        <v>0.7</v>
      </c>
      <c r="F6" s="5" t="s">
        <v>22</v>
      </c>
      <c r="G6" s="17" t="s">
        <v>7</v>
      </c>
      <c r="H6" s="21">
        <v>0.5</v>
      </c>
      <c r="J6" s="5" t="s">
        <v>22</v>
      </c>
      <c r="K6" s="17" t="s">
        <v>8</v>
      </c>
      <c r="L6" s="21">
        <v>0.5</v>
      </c>
    </row>
    <row r="7" spans="2:12" ht="12.75">
      <c r="B7" s="5" t="s">
        <v>24</v>
      </c>
      <c r="C7" s="17" t="s">
        <v>23</v>
      </c>
      <c r="D7" s="22">
        <f>D6</f>
        <v>0.7</v>
      </c>
      <c r="F7" s="5" t="s">
        <v>24</v>
      </c>
      <c r="G7" s="17" t="s">
        <v>25</v>
      </c>
      <c r="H7" s="22">
        <f>H6</f>
        <v>0.5</v>
      </c>
      <c r="J7" s="5" t="s">
        <v>24</v>
      </c>
      <c r="K7" s="17" t="s">
        <v>26</v>
      </c>
      <c r="L7" s="22">
        <f>L6</f>
        <v>0.5</v>
      </c>
    </row>
    <row r="8" spans="2:12" ht="12.75">
      <c r="B8" s="5" t="s">
        <v>21</v>
      </c>
      <c r="C8" s="17" t="s">
        <v>1</v>
      </c>
      <c r="D8" s="21">
        <v>0.05</v>
      </c>
      <c r="F8" s="5" t="s">
        <v>21</v>
      </c>
      <c r="G8" s="17" t="s">
        <v>1</v>
      </c>
      <c r="H8" s="21">
        <v>0.05</v>
      </c>
      <c r="J8" s="5" t="s">
        <v>21</v>
      </c>
      <c r="K8" s="17" t="s">
        <v>1</v>
      </c>
      <c r="L8" s="21">
        <v>0.05</v>
      </c>
    </row>
    <row r="9" spans="2:12" ht="12.75">
      <c r="B9" s="10"/>
      <c r="C9" s="17"/>
      <c r="D9" s="22"/>
      <c r="F9" s="10"/>
      <c r="G9" s="17"/>
      <c r="H9" s="22"/>
      <c r="J9" s="10"/>
      <c r="K9" s="17"/>
      <c r="L9" s="22"/>
    </row>
    <row r="10" spans="2:12" ht="12.75">
      <c r="B10" s="11" t="s">
        <v>2</v>
      </c>
      <c r="C10" s="17"/>
      <c r="D10" s="22"/>
      <c r="F10" s="11" t="s">
        <v>2</v>
      </c>
      <c r="G10" s="17"/>
      <c r="H10" s="22"/>
      <c r="J10" s="11" t="s">
        <v>2</v>
      </c>
      <c r="K10" s="17"/>
      <c r="L10" s="22"/>
    </row>
    <row r="11" spans="2:12" ht="12.75">
      <c r="B11" s="19" t="s">
        <v>10</v>
      </c>
      <c r="C11" s="17" t="s">
        <v>1</v>
      </c>
      <c r="D11" s="21">
        <v>0.5</v>
      </c>
      <c r="F11" s="19" t="s">
        <v>10</v>
      </c>
      <c r="G11" s="17" t="s">
        <v>1</v>
      </c>
      <c r="H11" s="21">
        <v>0.64</v>
      </c>
      <c r="J11" s="19" t="s">
        <v>10</v>
      </c>
      <c r="K11" s="17" t="s">
        <v>1</v>
      </c>
      <c r="L11" s="21">
        <v>0.58</v>
      </c>
    </row>
    <row r="12" spans="2:12" ht="13.5" thickBot="1">
      <c r="B12" s="20" t="s">
        <v>9</v>
      </c>
      <c r="C12" s="18" t="s">
        <v>1</v>
      </c>
      <c r="D12" s="23">
        <v>50</v>
      </c>
      <c r="F12" s="20" t="s">
        <v>9</v>
      </c>
      <c r="G12" s="18" t="s">
        <v>1</v>
      </c>
      <c r="H12" s="23">
        <v>50</v>
      </c>
      <c r="J12" s="20" t="s">
        <v>9</v>
      </c>
      <c r="K12" s="18" t="s">
        <v>1</v>
      </c>
      <c r="L12" s="23">
        <v>100</v>
      </c>
    </row>
    <row r="14" spans="2:10" ht="13.5" thickBot="1">
      <c r="B14" s="1" t="s">
        <v>3</v>
      </c>
      <c r="F14" s="1" t="s">
        <v>3</v>
      </c>
      <c r="J14" s="1" t="s">
        <v>3</v>
      </c>
    </row>
    <row r="15" spans="2:12" ht="12.75">
      <c r="B15" s="15" t="s">
        <v>11</v>
      </c>
      <c r="C15" s="6"/>
      <c r="D15" s="7">
        <f>(D11-D6)/SQRT(D6*(1-D6)/D12)</f>
        <v>-3.086066999241837</v>
      </c>
      <c r="F15" s="15" t="s">
        <v>11</v>
      </c>
      <c r="G15" s="6"/>
      <c r="H15" s="7">
        <f>(H11-H6)/SQRT(H6*(1-H6)/H12)</f>
        <v>1.9798989873223334</v>
      </c>
      <c r="J15" s="15" t="s">
        <v>11</v>
      </c>
      <c r="K15" s="6"/>
      <c r="L15" s="7">
        <f>(L11-L6)/SQRT(L6*(1-L6)/L12)</f>
        <v>1.5999999999999992</v>
      </c>
    </row>
    <row r="16" spans="2:12" ht="12.75">
      <c r="B16" s="10" t="s">
        <v>0</v>
      </c>
      <c r="C16" s="8"/>
      <c r="D16" s="9">
        <f>2*(1-NORMDIST(ABS(D15),0,1,TRUE))</f>
        <v>0.0020282311484516313</v>
      </c>
      <c r="F16" s="10" t="s">
        <v>0</v>
      </c>
      <c r="G16" s="8"/>
      <c r="H16" s="9">
        <f>(1-NORMDIST(H15,0,1,TRUE))</f>
        <v>0.023857440118675632</v>
      </c>
      <c r="J16" s="10" t="s">
        <v>0</v>
      </c>
      <c r="K16" s="8"/>
      <c r="L16" s="9">
        <f>NORMDIST(L15,0,1,TRUE)</f>
        <v>0.9452007083004421</v>
      </c>
    </row>
    <row r="17" spans="2:12" ht="12.75">
      <c r="B17" s="10" t="s">
        <v>6</v>
      </c>
      <c r="C17" s="8"/>
      <c r="D17" s="16" t="str">
        <f>IF(D16&lt;D8,"Reject Null","FTR Null")</f>
        <v>Reject Null</v>
      </c>
      <c r="F17" s="10" t="s">
        <v>6</v>
      </c>
      <c r="G17" s="8"/>
      <c r="H17" s="16" t="str">
        <f>IF(H16&lt;H8,"Reject Null","FTR Null")</f>
        <v>Reject Null</v>
      </c>
      <c r="J17" s="10" t="s">
        <v>6</v>
      </c>
      <c r="K17" s="8"/>
      <c r="L17" s="16" t="str">
        <f>IF(L16&lt;L8,"Reject Null","FTR Null")</f>
        <v>FTR Null</v>
      </c>
    </row>
    <row r="18" spans="2:12" ht="12.75">
      <c r="B18" s="10" t="s">
        <v>14</v>
      </c>
      <c r="C18" s="8"/>
      <c r="D18" s="9">
        <f>((D11*D12)+2)/(D12+4)</f>
        <v>0.5</v>
      </c>
      <c r="F18" s="10" t="s">
        <v>14</v>
      </c>
      <c r="G18" s="8"/>
      <c r="H18" s="9">
        <f>((H11*H12)+2)/(H12+4)</f>
        <v>0.6296296296296297</v>
      </c>
      <c r="J18" s="10" t="s">
        <v>14</v>
      </c>
      <c r="K18" s="8"/>
      <c r="L18" s="9">
        <f>((L11*L12)+2)/(L12+4)</f>
        <v>0.5769230769230769</v>
      </c>
    </row>
    <row r="19" spans="2:12" ht="12.75">
      <c r="B19" s="10" t="s">
        <v>15</v>
      </c>
      <c r="C19" s="8"/>
      <c r="D19" s="9">
        <f>SQRT(D18*(1-D18)/(D12+4))</f>
        <v>0.06804138174397717</v>
      </c>
      <c r="F19" s="10" t="s">
        <v>15</v>
      </c>
      <c r="G19" s="8"/>
      <c r="H19" s="9">
        <f>SQRT(H18*(1-H18)/(H12+4))</f>
        <v>0.06571489474350334</v>
      </c>
      <c r="J19" s="10" t="s">
        <v>15</v>
      </c>
      <c r="K19" s="8"/>
      <c r="L19" s="9">
        <f>SQRT(L18*(1-L18)/(L12+4))</f>
        <v>0.048445334005363355</v>
      </c>
    </row>
    <row r="20" spans="2:12" ht="12.75">
      <c r="B20" s="10" t="s">
        <v>4</v>
      </c>
      <c r="C20" s="8"/>
      <c r="D20" s="9">
        <f>D11-NORMINV(1-D8/2,0,1)*D19</f>
        <v>0.3666413423234636</v>
      </c>
      <c r="F20" s="10" t="s">
        <v>4</v>
      </c>
      <c r="G20" s="8"/>
      <c r="H20" s="9">
        <f>H11-NORMINV(1-H8/2,0,1)*H19</f>
        <v>0.511201173054893</v>
      </c>
      <c r="J20" s="10" t="s">
        <v>4</v>
      </c>
      <c r="K20" s="8"/>
      <c r="L20" s="9">
        <f>L11-NORMINV(1-L8/2,0,1)*L19</f>
        <v>0.48504889013047425</v>
      </c>
    </row>
    <row r="21" spans="2:12" ht="12.75">
      <c r="B21" s="10" t="s">
        <v>5</v>
      </c>
      <c r="C21" s="8"/>
      <c r="D21" s="9">
        <f>D11+NORMINV(1-D8/2,0,1)*D19</f>
        <v>0.6333586576765364</v>
      </c>
      <c r="F21" s="10" t="s">
        <v>5</v>
      </c>
      <c r="G21" s="8"/>
      <c r="H21" s="9">
        <f>H11+NORMINV(1-H8/2,0,1)*H19</f>
        <v>0.768798826945107</v>
      </c>
      <c r="J21" s="10" t="s">
        <v>5</v>
      </c>
      <c r="K21" s="8"/>
      <c r="L21" s="9">
        <f>L11+NORMINV(1-L8/2,0,1)*L19</f>
        <v>0.6749511098695257</v>
      </c>
    </row>
    <row r="22" spans="2:12" ht="12.75">
      <c r="B22" s="10" t="s">
        <v>13</v>
      </c>
      <c r="C22" s="8"/>
      <c r="D22" s="9" t="str">
        <f>IF(MIN(D6*D12,D12*(1-D6),D11*D12,D12*(1-D11))&gt;5,"YES","NO")</f>
        <v>YES</v>
      </c>
      <c r="F22" s="10" t="s">
        <v>13</v>
      </c>
      <c r="G22" s="8"/>
      <c r="H22" s="9" t="str">
        <f>IF(MIN(H6*H12,H12*(1-H6),H11*H12,H12*(1-H11))&gt;5,"YES","NO")</f>
        <v>YES</v>
      </c>
      <c r="J22" s="10" t="s">
        <v>13</v>
      </c>
      <c r="K22" s="8"/>
      <c r="L22" s="9" t="str">
        <f>IF(MIN(L6*L12,L12*(1-L6),L11*L12,L12*(1-L11))&gt;5,"YES","NO")</f>
        <v>YES</v>
      </c>
    </row>
    <row r="23" spans="2:12" ht="12.75">
      <c r="B23" s="10"/>
      <c r="C23" s="8"/>
      <c r="D23" s="9"/>
      <c r="F23" s="10"/>
      <c r="G23" s="8"/>
      <c r="H23" s="9"/>
      <c r="J23" s="10"/>
      <c r="K23" s="8"/>
      <c r="L23" s="9"/>
    </row>
    <row r="24" spans="2:12" ht="12.75">
      <c r="B24" s="10" t="s">
        <v>12</v>
      </c>
      <c r="C24" s="8"/>
      <c r="D24" s="9">
        <f>BINOMDIST(CEILING(D12*(D6-ABS(D6-D11)),1),D12,D6,TRUE)+1-BINOMDIST(FLOOR(D12*(D6+ABS(D6-D11)),1),D12,D6,TRUE)</f>
        <v>0.0025414752345214175</v>
      </c>
      <c r="F24" s="10" t="s">
        <v>12</v>
      </c>
      <c r="G24" s="8"/>
      <c r="H24" s="9">
        <f>1-BINOMDIST(FLOOR(H12*H11,1),H12,H6,TRUE)</f>
        <v>0.016419568782133798</v>
      </c>
      <c r="J24" s="10" t="s">
        <v>12</v>
      </c>
      <c r="K24" s="8"/>
      <c r="L24" s="9">
        <f>BINOMDIST(CEILING(L12*L11,1),L12,L6,TRUE)</f>
        <v>0.955686959942968</v>
      </c>
    </row>
    <row r="25" spans="2:12" ht="13.5" thickBot="1">
      <c r="B25" s="12" t="s">
        <v>6</v>
      </c>
      <c r="C25" s="13"/>
      <c r="D25" s="14" t="str">
        <f>IF(D24&lt;D8,"Reject Null","FTR Null")</f>
        <v>Reject Null</v>
      </c>
      <c r="F25" s="12" t="s">
        <v>6</v>
      </c>
      <c r="G25" s="13"/>
      <c r="H25" s="14" t="str">
        <f>IF(H24&lt;H8,"Reject Null","FTR Null")</f>
        <v>Reject Null</v>
      </c>
      <c r="J25" s="12" t="s">
        <v>6</v>
      </c>
      <c r="K25" s="13"/>
      <c r="L25" s="14" t="str">
        <f>IF(L24&lt;L8,"Reject Null","FTR Null")</f>
        <v>FTR Null</v>
      </c>
    </row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Kintantee</dc:creator>
  <cp:keywords/>
  <dc:description/>
  <cp:lastModifiedBy>Tim Placek</cp:lastModifiedBy>
  <dcterms:created xsi:type="dcterms:W3CDTF">2002-11-08T18:06:38Z</dcterms:created>
  <dcterms:modified xsi:type="dcterms:W3CDTF">2004-11-17T15:57:59Z</dcterms:modified>
  <cp:category/>
  <cp:version/>
  <cp:contentType/>
  <cp:contentStatus/>
</cp:coreProperties>
</file>